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2023_014o - 650220016 Opr..." sheetId="2" r:id="rId2"/>
    <sheet name="Pokyny pro vyplnění" sheetId="3" r:id="rId3"/>
  </sheets>
  <definedNames>
    <definedName name="_xlnm.Print_Area" localSheetId="0">'Rekapitulace zakázky'!$D$4:$AO$36,'Rekapitulace zakázky'!$C$42:$AQ$56</definedName>
    <definedName name="_xlnm.Print_Titles" localSheetId="0">'Rekapitulace zakázky'!$52:$52</definedName>
    <definedName name="_xlnm._FilterDatabase" localSheetId="1" hidden="1">'2023_014o - 650220016 Opr...'!$C$100:$K$735</definedName>
    <definedName name="_xlnm.Print_Area" localSheetId="1">'2023_014o - 650220016 Opr...'!$C$4:$J$37,'2023_014o - 650220016 Opr...'!$C$43:$J$84,'2023_014o - 650220016 Opr...'!$C$90:$K$735</definedName>
    <definedName name="_xlnm.Print_Titles" localSheetId="1">'2023_014o - 650220016 Opr...'!$100:$100</definedName>
  </definedNames>
  <calcPr/>
</workbook>
</file>

<file path=xl/calcChain.xml><?xml version="1.0" encoding="utf-8"?>
<calcChain xmlns="http://schemas.openxmlformats.org/spreadsheetml/2006/main">
  <c i="2" l="1" r="J35"/>
  <c r="J34"/>
  <c i="1" r="AY55"/>
  <c i="2" r="J33"/>
  <c i="1" r="AX55"/>
  <c i="2" r="BI733"/>
  <c r="BH733"/>
  <c r="BG733"/>
  <c r="BF733"/>
  <c r="T733"/>
  <c r="R733"/>
  <c r="P733"/>
  <c r="BI730"/>
  <c r="BH730"/>
  <c r="BG730"/>
  <c r="BF730"/>
  <c r="T730"/>
  <c r="R730"/>
  <c r="P730"/>
  <c r="BI728"/>
  <c r="BH728"/>
  <c r="BG728"/>
  <c r="BF728"/>
  <c r="T728"/>
  <c r="R728"/>
  <c r="P728"/>
  <c r="BI725"/>
  <c r="BH725"/>
  <c r="BG725"/>
  <c r="BF725"/>
  <c r="T725"/>
  <c r="R725"/>
  <c r="P725"/>
  <c r="BI723"/>
  <c r="BH723"/>
  <c r="BG723"/>
  <c r="BF723"/>
  <c r="T723"/>
  <c r="R723"/>
  <c r="P723"/>
  <c r="BI721"/>
  <c r="BH721"/>
  <c r="BG721"/>
  <c r="BF721"/>
  <c r="T721"/>
  <c r="R721"/>
  <c r="P721"/>
  <c r="BI719"/>
  <c r="BH719"/>
  <c r="BG719"/>
  <c r="BF719"/>
  <c r="T719"/>
  <c r="R719"/>
  <c r="P719"/>
  <c r="BI716"/>
  <c r="BH716"/>
  <c r="BG716"/>
  <c r="BF716"/>
  <c r="T716"/>
  <c r="R716"/>
  <c r="P716"/>
  <c r="BI714"/>
  <c r="BH714"/>
  <c r="BG714"/>
  <c r="BF714"/>
  <c r="T714"/>
  <c r="R714"/>
  <c r="P714"/>
  <c r="BI712"/>
  <c r="BH712"/>
  <c r="BG712"/>
  <c r="BF712"/>
  <c r="T712"/>
  <c r="R712"/>
  <c r="P712"/>
  <c r="BI709"/>
  <c r="BH709"/>
  <c r="BG709"/>
  <c r="BF709"/>
  <c r="T709"/>
  <c r="T708"/>
  <c r="R709"/>
  <c r="R708"/>
  <c r="P709"/>
  <c r="P708"/>
  <c r="BI705"/>
  <c r="BH705"/>
  <c r="BG705"/>
  <c r="BF705"/>
  <c r="T705"/>
  <c r="R705"/>
  <c r="P705"/>
  <c r="BI702"/>
  <c r="BH702"/>
  <c r="BG702"/>
  <c r="BF702"/>
  <c r="T702"/>
  <c r="R702"/>
  <c r="P702"/>
  <c r="BI695"/>
  <c r="BH695"/>
  <c r="BG695"/>
  <c r="BF695"/>
  <c r="T695"/>
  <c r="R695"/>
  <c r="P695"/>
  <c r="BI690"/>
  <c r="BH690"/>
  <c r="BG690"/>
  <c r="BF690"/>
  <c r="T690"/>
  <c r="R690"/>
  <c r="P690"/>
  <c r="BI687"/>
  <c r="BH687"/>
  <c r="BG687"/>
  <c r="BF687"/>
  <c r="T687"/>
  <c r="R687"/>
  <c r="P687"/>
  <c r="BI685"/>
  <c r="BH685"/>
  <c r="BG685"/>
  <c r="BF685"/>
  <c r="T685"/>
  <c r="R685"/>
  <c r="P685"/>
  <c r="BI683"/>
  <c r="BH683"/>
  <c r="BG683"/>
  <c r="BF683"/>
  <c r="T683"/>
  <c r="R683"/>
  <c r="P683"/>
  <c r="BI681"/>
  <c r="BH681"/>
  <c r="BG681"/>
  <c r="BF681"/>
  <c r="T681"/>
  <c r="R681"/>
  <c r="P681"/>
  <c r="BI677"/>
  <c r="BH677"/>
  <c r="BG677"/>
  <c r="BF677"/>
  <c r="T677"/>
  <c r="R677"/>
  <c r="P677"/>
  <c r="BI675"/>
  <c r="BH675"/>
  <c r="BG675"/>
  <c r="BF675"/>
  <c r="T675"/>
  <c r="R675"/>
  <c r="P675"/>
  <c r="BI673"/>
  <c r="BH673"/>
  <c r="BG673"/>
  <c r="BF673"/>
  <c r="T673"/>
  <c r="R673"/>
  <c r="P673"/>
  <c r="BI671"/>
  <c r="BH671"/>
  <c r="BG671"/>
  <c r="BF671"/>
  <c r="T671"/>
  <c r="R671"/>
  <c r="P671"/>
  <c r="BI669"/>
  <c r="BH669"/>
  <c r="BG669"/>
  <c r="BF669"/>
  <c r="T669"/>
  <c r="R669"/>
  <c r="P669"/>
  <c r="BI667"/>
  <c r="BH667"/>
  <c r="BG667"/>
  <c r="BF667"/>
  <c r="T667"/>
  <c r="R667"/>
  <c r="P667"/>
  <c r="BI661"/>
  <c r="BH661"/>
  <c r="BG661"/>
  <c r="BF661"/>
  <c r="T661"/>
  <c r="R661"/>
  <c r="P661"/>
  <c r="BI659"/>
  <c r="BH659"/>
  <c r="BG659"/>
  <c r="BF659"/>
  <c r="T659"/>
  <c r="R659"/>
  <c r="P659"/>
  <c r="BI657"/>
  <c r="BH657"/>
  <c r="BG657"/>
  <c r="BF657"/>
  <c r="T657"/>
  <c r="R657"/>
  <c r="P657"/>
  <c r="BI655"/>
  <c r="BH655"/>
  <c r="BG655"/>
  <c r="BF655"/>
  <c r="T655"/>
  <c r="R655"/>
  <c r="P655"/>
  <c r="BI651"/>
  <c r="BH651"/>
  <c r="BG651"/>
  <c r="BF651"/>
  <c r="T651"/>
  <c r="R651"/>
  <c r="P651"/>
  <c r="BI649"/>
  <c r="BH649"/>
  <c r="BG649"/>
  <c r="BF649"/>
  <c r="T649"/>
  <c r="R649"/>
  <c r="P649"/>
  <c r="BI647"/>
  <c r="BH647"/>
  <c r="BG647"/>
  <c r="BF647"/>
  <c r="T647"/>
  <c r="R647"/>
  <c r="P647"/>
  <c r="BI645"/>
  <c r="BH645"/>
  <c r="BG645"/>
  <c r="BF645"/>
  <c r="T645"/>
  <c r="R645"/>
  <c r="P645"/>
  <c r="BI641"/>
  <c r="BH641"/>
  <c r="BG641"/>
  <c r="BF641"/>
  <c r="T641"/>
  <c r="R641"/>
  <c r="P641"/>
  <c r="BI639"/>
  <c r="BH639"/>
  <c r="BG639"/>
  <c r="BF639"/>
  <c r="T639"/>
  <c r="R639"/>
  <c r="P639"/>
  <c r="BI637"/>
  <c r="BH637"/>
  <c r="BG637"/>
  <c r="BF637"/>
  <c r="T637"/>
  <c r="R637"/>
  <c r="P637"/>
  <c r="BI633"/>
  <c r="BH633"/>
  <c r="BG633"/>
  <c r="BF633"/>
  <c r="T633"/>
  <c r="R633"/>
  <c r="P633"/>
  <c r="BI554"/>
  <c r="BH554"/>
  <c r="BG554"/>
  <c r="BF554"/>
  <c r="T554"/>
  <c r="R554"/>
  <c r="P554"/>
  <c r="BI482"/>
  <c r="BH482"/>
  <c r="BG482"/>
  <c r="BF482"/>
  <c r="T482"/>
  <c r="R482"/>
  <c r="P482"/>
  <c r="BI410"/>
  <c r="BH410"/>
  <c r="BG410"/>
  <c r="BF410"/>
  <c r="T410"/>
  <c r="R410"/>
  <c r="P410"/>
  <c r="BI408"/>
  <c r="BH408"/>
  <c r="BG408"/>
  <c r="BF408"/>
  <c r="T408"/>
  <c r="R408"/>
  <c r="P408"/>
  <c r="BI406"/>
  <c r="BH406"/>
  <c r="BG406"/>
  <c r="BF406"/>
  <c r="T406"/>
  <c r="R406"/>
  <c r="P406"/>
  <c r="BI404"/>
  <c r="BH404"/>
  <c r="BG404"/>
  <c r="BF404"/>
  <c r="T404"/>
  <c r="R404"/>
  <c r="P404"/>
  <c r="BI401"/>
  <c r="BH401"/>
  <c r="BG401"/>
  <c r="BF401"/>
  <c r="T401"/>
  <c r="R401"/>
  <c r="P401"/>
  <c r="BI398"/>
  <c r="BH398"/>
  <c r="BG398"/>
  <c r="BF398"/>
  <c r="T398"/>
  <c r="R398"/>
  <c r="P398"/>
  <c r="BI395"/>
  <c r="BH395"/>
  <c r="BG395"/>
  <c r="BF395"/>
  <c r="T395"/>
  <c r="R395"/>
  <c r="P395"/>
  <c r="BI392"/>
  <c r="BH392"/>
  <c r="BG392"/>
  <c r="BF392"/>
  <c r="T392"/>
  <c r="R392"/>
  <c r="P392"/>
  <c r="BI388"/>
  <c r="BH388"/>
  <c r="BG388"/>
  <c r="BF388"/>
  <c r="T388"/>
  <c r="R388"/>
  <c r="P388"/>
  <c r="BI386"/>
  <c r="BH386"/>
  <c r="BG386"/>
  <c r="BF386"/>
  <c r="T386"/>
  <c r="R386"/>
  <c r="P386"/>
  <c r="BI383"/>
  <c r="BH383"/>
  <c r="BG383"/>
  <c r="BF383"/>
  <c r="T383"/>
  <c r="T382"/>
  <c r="R383"/>
  <c r="R382"/>
  <c r="P383"/>
  <c r="P382"/>
  <c r="BI379"/>
  <c r="BH379"/>
  <c r="BG379"/>
  <c r="BF379"/>
  <c r="T379"/>
  <c r="R379"/>
  <c r="P379"/>
  <c r="BI376"/>
  <c r="BH376"/>
  <c r="BG376"/>
  <c r="BF376"/>
  <c r="T376"/>
  <c r="R376"/>
  <c r="P376"/>
  <c r="BI373"/>
  <c r="BH373"/>
  <c r="BG373"/>
  <c r="BF373"/>
  <c r="T373"/>
  <c r="R373"/>
  <c r="P373"/>
  <c r="BI370"/>
  <c r="BH370"/>
  <c r="BG370"/>
  <c r="BF370"/>
  <c r="T370"/>
  <c r="R370"/>
  <c r="P370"/>
  <c r="BI367"/>
  <c r="BH367"/>
  <c r="BG367"/>
  <c r="BF367"/>
  <c r="T367"/>
  <c r="R367"/>
  <c r="P367"/>
  <c r="BI365"/>
  <c r="BH365"/>
  <c r="BG365"/>
  <c r="BF365"/>
  <c r="T365"/>
  <c r="R365"/>
  <c r="P365"/>
  <c r="BI362"/>
  <c r="BH362"/>
  <c r="BG362"/>
  <c r="BF362"/>
  <c r="T362"/>
  <c r="R362"/>
  <c r="P362"/>
  <c r="BI360"/>
  <c r="BH360"/>
  <c r="BG360"/>
  <c r="BF360"/>
  <c r="T360"/>
  <c r="R360"/>
  <c r="P360"/>
  <c r="BI357"/>
  <c r="BH357"/>
  <c r="BG357"/>
  <c r="BF357"/>
  <c r="T357"/>
  <c r="R357"/>
  <c r="P357"/>
  <c r="BI355"/>
  <c r="BH355"/>
  <c r="BG355"/>
  <c r="BF355"/>
  <c r="T355"/>
  <c r="R355"/>
  <c r="P355"/>
  <c r="BI352"/>
  <c r="BH352"/>
  <c r="BG352"/>
  <c r="BF352"/>
  <c r="T352"/>
  <c r="R352"/>
  <c r="P352"/>
  <c r="BI349"/>
  <c r="BH349"/>
  <c r="BG349"/>
  <c r="BF349"/>
  <c r="T349"/>
  <c r="R349"/>
  <c r="P349"/>
  <c r="BI346"/>
  <c r="BH346"/>
  <c r="BG346"/>
  <c r="BF346"/>
  <c r="T346"/>
  <c r="R346"/>
  <c r="P346"/>
  <c r="BI343"/>
  <c r="BH343"/>
  <c r="BG343"/>
  <c r="BF343"/>
  <c r="T343"/>
  <c r="R343"/>
  <c r="P343"/>
  <c r="BI341"/>
  <c r="BH341"/>
  <c r="BG341"/>
  <c r="BF341"/>
  <c r="T341"/>
  <c r="R341"/>
  <c r="P341"/>
  <c r="BI339"/>
  <c r="BH339"/>
  <c r="BG339"/>
  <c r="BF339"/>
  <c r="T339"/>
  <c r="R339"/>
  <c r="P339"/>
  <c r="BI336"/>
  <c r="BH336"/>
  <c r="BG336"/>
  <c r="BF336"/>
  <c r="T336"/>
  <c r="R336"/>
  <c r="P336"/>
  <c r="BI333"/>
  <c r="BH333"/>
  <c r="BG333"/>
  <c r="BF333"/>
  <c r="T333"/>
  <c r="R333"/>
  <c r="P333"/>
  <c r="BI331"/>
  <c r="BH331"/>
  <c r="BG331"/>
  <c r="BF331"/>
  <c r="T331"/>
  <c r="R331"/>
  <c r="P331"/>
  <c r="BI328"/>
  <c r="BH328"/>
  <c r="BG328"/>
  <c r="BF328"/>
  <c r="T328"/>
  <c r="R328"/>
  <c r="P328"/>
  <c r="BI326"/>
  <c r="BH326"/>
  <c r="BG326"/>
  <c r="BF326"/>
  <c r="T326"/>
  <c r="R326"/>
  <c r="P326"/>
  <c r="BI323"/>
  <c r="BH323"/>
  <c r="BG323"/>
  <c r="BF323"/>
  <c r="T323"/>
  <c r="R323"/>
  <c r="P323"/>
  <c r="BI321"/>
  <c r="BH321"/>
  <c r="BG321"/>
  <c r="BF321"/>
  <c r="T321"/>
  <c r="R321"/>
  <c r="P321"/>
  <c r="BI318"/>
  <c r="BH318"/>
  <c r="BG318"/>
  <c r="BF318"/>
  <c r="T318"/>
  <c r="R318"/>
  <c r="P318"/>
  <c r="BI316"/>
  <c r="BH316"/>
  <c r="BG316"/>
  <c r="BF316"/>
  <c r="T316"/>
  <c r="R316"/>
  <c r="P316"/>
  <c r="BI313"/>
  <c r="BH313"/>
  <c r="BG313"/>
  <c r="BF313"/>
  <c r="T313"/>
  <c r="R313"/>
  <c r="P313"/>
  <c r="BI311"/>
  <c r="BH311"/>
  <c r="BG311"/>
  <c r="BF311"/>
  <c r="T311"/>
  <c r="R311"/>
  <c r="P311"/>
  <c r="BI309"/>
  <c r="BH309"/>
  <c r="BG309"/>
  <c r="BF309"/>
  <c r="T309"/>
  <c r="R309"/>
  <c r="P309"/>
  <c r="BI306"/>
  <c r="BH306"/>
  <c r="BG306"/>
  <c r="BF306"/>
  <c r="T306"/>
  <c r="R306"/>
  <c r="P306"/>
  <c r="BI304"/>
  <c r="BH304"/>
  <c r="BG304"/>
  <c r="BF304"/>
  <c r="T304"/>
  <c r="R304"/>
  <c r="P304"/>
  <c r="BI302"/>
  <c r="BH302"/>
  <c r="BG302"/>
  <c r="BF302"/>
  <c r="T302"/>
  <c r="R302"/>
  <c r="P302"/>
  <c r="BI300"/>
  <c r="BH300"/>
  <c r="BG300"/>
  <c r="BF300"/>
  <c r="T300"/>
  <c r="R300"/>
  <c r="P300"/>
  <c r="BI297"/>
  <c r="BH297"/>
  <c r="BG297"/>
  <c r="BF297"/>
  <c r="T297"/>
  <c r="R297"/>
  <c r="P297"/>
  <c r="BI295"/>
  <c r="BH295"/>
  <c r="BG295"/>
  <c r="BF295"/>
  <c r="T295"/>
  <c r="R295"/>
  <c r="P295"/>
  <c r="BI292"/>
  <c r="BH292"/>
  <c r="BG292"/>
  <c r="BF292"/>
  <c r="T292"/>
  <c r="R292"/>
  <c r="P292"/>
  <c r="BI289"/>
  <c r="BH289"/>
  <c r="BG289"/>
  <c r="BF289"/>
  <c r="T289"/>
  <c r="R289"/>
  <c r="P289"/>
  <c r="BI286"/>
  <c r="BH286"/>
  <c r="BG286"/>
  <c r="BF286"/>
  <c r="T286"/>
  <c r="R286"/>
  <c r="P286"/>
  <c r="BI284"/>
  <c r="BH284"/>
  <c r="BG284"/>
  <c r="BF284"/>
  <c r="T284"/>
  <c r="R284"/>
  <c r="P284"/>
  <c r="BI281"/>
  <c r="BH281"/>
  <c r="BG281"/>
  <c r="BF281"/>
  <c r="T281"/>
  <c r="R281"/>
  <c r="P281"/>
  <c r="BI278"/>
  <c r="BH278"/>
  <c r="BG278"/>
  <c r="BF278"/>
  <c r="T278"/>
  <c r="R278"/>
  <c r="P278"/>
  <c r="BI276"/>
  <c r="BH276"/>
  <c r="BG276"/>
  <c r="BF276"/>
  <c r="T276"/>
  <c r="R276"/>
  <c r="P276"/>
  <c r="BI274"/>
  <c r="BH274"/>
  <c r="BG274"/>
  <c r="BF274"/>
  <c r="T274"/>
  <c r="R274"/>
  <c r="P274"/>
  <c r="BI272"/>
  <c r="BH272"/>
  <c r="BG272"/>
  <c r="BF272"/>
  <c r="T272"/>
  <c r="R272"/>
  <c r="P272"/>
  <c r="BI269"/>
  <c r="BH269"/>
  <c r="BG269"/>
  <c r="BF269"/>
  <c r="T269"/>
  <c r="R269"/>
  <c r="P269"/>
  <c r="BI267"/>
  <c r="BH267"/>
  <c r="BG267"/>
  <c r="BF267"/>
  <c r="T267"/>
  <c r="R267"/>
  <c r="P267"/>
  <c r="BI264"/>
  <c r="BH264"/>
  <c r="BG264"/>
  <c r="BF264"/>
  <c r="T264"/>
  <c r="R264"/>
  <c r="P264"/>
  <c r="BI262"/>
  <c r="BH262"/>
  <c r="BG262"/>
  <c r="BF262"/>
  <c r="T262"/>
  <c r="R262"/>
  <c r="P262"/>
  <c r="BI260"/>
  <c r="BH260"/>
  <c r="BG260"/>
  <c r="BF260"/>
  <c r="T260"/>
  <c r="R260"/>
  <c r="P260"/>
  <c r="BI258"/>
  <c r="BH258"/>
  <c r="BG258"/>
  <c r="BF258"/>
  <c r="T258"/>
  <c r="R258"/>
  <c r="P258"/>
  <c r="BI255"/>
  <c r="BH255"/>
  <c r="BG255"/>
  <c r="BF255"/>
  <c r="T255"/>
  <c r="R255"/>
  <c r="P255"/>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38"/>
  <c r="BH238"/>
  <c r="BG238"/>
  <c r="BF238"/>
  <c r="T238"/>
  <c r="R238"/>
  <c r="P238"/>
  <c r="BI235"/>
  <c r="BH235"/>
  <c r="BG235"/>
  <c r="BF235"/>
  <c r="T235"/>
  <c r="R235"/>
  <c r="P235"/>
  <c r="BI232"/>
  <c r="BH232"/>
  <c r="BG232"/>
  <c r="BF232"/>
  <c r="T232"/>
  <c r="T231"/>
  <c r="R232"/>
  <c r="R231"/>
  <c r="P232"/>
  <c r="P231"/>
  <c r="BI228"/>
  <c r="BH228"/>
  <c r="BG228"/>
  <c r="BF228"/>
  <c r="T228"/>
  <c r="T227"/>
  <c r="R228"/>
  <c r="R227"/>
  <c r="P228"/>
  <c r="P227"/>
  <c r="BI224"/>
  <c r="BH224"/>
  <c r="BG224"/>
  <c r="BF224"/>
  <c r="T224"/>
  <c r="R224"/>
  <c r="P224"/>
  <c r="BI222"/>
  <c r="BH222"/>
  <c r="BG222"/>
  <c r="BF222"/>
  <c r="T222"/>
  <c r="R222"/>
  <c r="P222"/>
  <c r="BI220"/>
  <c r="BH220"/>
  <c r="BG220"/>
  <c r="BF220"/>
  <c r="T220"/>
  <c r="R220"/>
  <c r="P220"/>
  <c r="BI218"/>
  <c r="BH218"/>
  <c r="BG218"/>
  <c r="BF218"/>
  <c r="T218"/>
  <c r="R218"/>
  <c r="P218"/>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6"/>
  <c r="BH156"/>
  <c r="BG156"/>
  <c r="BF156"/>
  <c r="T156"/>
  <c r="R156"/>
  <c r="P156"/>
  <c r="BI152"/>
  <c r="BH152"/>
  <c r="BG152"/>
  <c r="BF152"/>
  <c r="T152"/>
  <c r="R152"/>
  <c r="P152"/>
  <c r="BI150"/>
  <c r="BH150"/>
  <c r="BG150"/>
  <c r="BF150"/>
  <c r="T150"/>
  <c r="R150"/>
  <c r="P150"/>
  <c r="BI147"/>
  <c r="BH147"/>
  <c r="BG147"/>
  <c r="BF147"/>
  <c r="T147"/>
  <c r="R147"/>
  <c r="P147"/>
  <c r="BI143"/>
  <c r="BH143"/>
  <c r="BG143"/>
  <c r="BF143"/>
  <c r="T143"/>
  <c r="R143"/>
  <c r="P143"/>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26"/>
  <c r="BH126"/>
  <c r="BG126"/>
  <c r="BF126"/>
  <c r="T126"/>
  <c r="T125"/>
  <c r="R126"/>
  <c r="R125"/>
  <c r="P126"/>
  <c r="P125"/>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6"/>
  <c r="BH106"/>
  <c r="BG106"/>
  <c r="BF106"/>
  <c r="T106"/>
  <c r="R106"/>
  <c r="P106"/>
  <c r="BI104"/>
  <c r="BH104"/>
  <c r="BG104"/>
  <c r="BF104"/>
  <c r="T104"/>
  <c r="R104"/>
  <c r="P104"/>
  <c r="F97"/>
  <c r="F95"/>
  <c r="E93"/>
  <c r="F50"/>
  <c r="F48"/>
  <c r="E46"/>
  <c r="J22"/>
  <c r="E22"/>
  <c r="J51"/>
  <c r="J21"/>
  <c r="J19"/>
  <c r="E19"/>
  <c r="J50"/>
  <c r="J18"/>
  <c r="J16"/>
  <c r="E16"/>
  <c r="F51"/>
  <c r="J15"/>
  <c r="J10"/>
  <c r="J95"/>
  <c i="1" r="L50"/>
  <c r="AM50"/>
  <c r="AM49"/>
  <c r="L49"/>
  <c r="AM47"/>
  <c r="L47"/>
  <c r="L45"/>
  <c r="L44"/>
  <c i="2" r="BK733"/>
  <c r="J669"/>
  <c r="J657"/>
  <c r="BK647"/>
  <c r="BK482"/>
  <c r="BK406"/>
  <c r="BK386"/>
  <c r="BK379"/>
  <c r="BK367"/>
  <c r="BK357"/>
  <c r="J346"/>
  <c r="J343"/>
  <c r="BK328"/>
  <c r="J311"/>
  <c r="BK306"/>
  <c r="BK302"/>
  <c r="BK289"/>
  <c r="J274"/>
  <c r="BK264"/>
  <c r="J260"/>
  <c r="BK255"/>
  <c r="J252"/>
  <c r="J246"/>
  <c r="J232"/>
  <c r="BK224"/>
  <c r="BK209"/>
  <c r="J205"/>
  <c r="BK197"/>
  <c r="BK183"/>
  <c r="BK166"/>
  <c r="J121"/>
  <c r="BK687"/>
  <c r="BK669"/>
  <c r="BK633"/>
  <c r="J370"/>
  <c r="BK333"/>
  <c r="J302"/>
  <c r="BK272"/>
  <c r="BK228"/>
  <c r="J183"/>
  <c r="J147"/>
  <c r="J730"/>
  <c r="J725"/>
  <c r="BK719"/>
  <c r="BK683"/>
  <c r="BK641"/>
  <c r="BK346"/>
  <c r="J286"/>
  <c r="BK260"/>
  <c r="BK201"/>
  <c r="BK173"/>
  <c r="J132"/>
  <c r="J733"/>
  <c r="J655"/>
  <c r="J408"/>
  <c r="BK392"/>
  <c r="J355"/>
  <c r="BK292"/>
  <c r="J224"/>
  <c r="BK185"/>
  <c r="J162"/>
  <c r="J141"/>
  <c i="1" r="AS54"/>
  <c i="2" r="J702"/>
  <c r="BK657"/>
  <c r="J637"/>
  <c r="J367"/>
  <c r="J357"/>
  <c r="J318"/>
  <c r="J295"/>
  <c r="BK262"/>
  <c r="J215"/>
  <c r="BK168"/>
  <c r="BK113"/>
  <c r="J185"/>
  <c r="BK139"/>
  <c r="BK716"/>
  <c r="BK695"/>
  <c r="BK639"/>
  <c r="J388"/>
  <c r="J360"/>
  <c r="BK284"/>
  <c r="BK218"/>
  <c r="BK195"/>
  <c r="BK191"/>
  <c r="J168"/>
  <c r="J134"/>
  <c r="J719"/>
  <c r="BK705"/>
  <c r="BK667"/>
  <c r="J645"/>
  <c r="J404"/>
  <c r="BK326"/>
  <c r="BK297"/>
  <c r="J267"/>
  <c r="BK242"/>
  <c r="J175"/>
  <c r="J117"/>
  <c r="BK352"/>
  <c r="BK278"/>
  <c r="BK211"/>
  <c r="BK189"/>
  <c r="BK156"/>
  <c r="BK117"/>
  <c r="BK709"/>
  <c r="J649"/>
  <c r="BK398"/>
  <c r="BK370"/>
  <c r="J300"/>
  <c r="J220"/>
  <c r="J156"/>
  <c r="J119"/>
  <c r="J712"/>
  <c r="BK655"/>
  <c r="J639"/>
  <c r="J392"/>
  <c r="J341"/>
  <c r="BK309"/>
  <c r="J248"/>
  <c r="BK222"/>
  <c r="BK170"/>
  <c r="J139"/>
  <c r="BK162"/>
  <c r="BK106"/>
  <c r="BK681"/>
  <c r="BK661"/>
  <c r="BK401"/>
  <c r="BK349"/>
  <c r="BK313"/>
  <c r="J278"/>
  <c r="BK246"/>
  <c r="J209"/>
  <c r="J170"/>
  <c r="F32"/>
  <c r="J328"/>
  <c r="J276"/>
  <c r="BK232"/>
  <c r="BK205"/>
  <c r="J164"/>
  <c r="J115"/>
  <c r="J728"/>
  <c r="J723"/>
  <c r="J695"/>
  <c r="J681"/>
  <c r="BK388"/>
  <c r="J304"/>
  <c r="J272"/>
  <c r="J244"/>
  <c r="J195"/>
  <c r="BK164"/>
  <c r="BK136"/>
  <c r="F34"/>
  <c r="J193"/>
  <c r="BK160"/>
  <c r="J109"/>
  <c r="J675"/>
  <c r="BK408"/>
  <c r="J336"/>
  <c r="BK281"/>
  <c r="BK238"/>
  <c r="BK215"/>
  <c r="BK150"/>
  <c r="J104"/>
  <c r="BK728"/>
  <c r="BK721"/>
  <c r="J687"/>
  <c r="J661"/>
  <c r="BK362"/>
  <c r="BK318"/>
  <c r="BK220"/>
  <c r="J187"/>
  <c r="J166"/>
  <c r="BK111"/>
  <c r="BK714"/>
  <c r="BK675"/>
  <c r="J410"/>
  <c r="BK395"/>
  <c r="J365"/>
  <c r="J309"/>
  <c r="BK248"/>
  <c r="J197"/>
  <c r="J160"/>
  <c r="BK143"/>
  <c r="J106"/>
  <c r="J709"/>
  <c r="BK673"/>
  <c r="J651"/>
  <c r="J376"/>
  <c r="BK360"/>
  <c r="BK323"/>
  <c r="BK300"/>
  <c r="BK276"/>
  <c r="J238"/>
  <c r="BK187"/>
  <c r="BK121"/>
  <c r="BK104"/>
  <c r="J189"/>
  <c r="J113"/>
  <c r="BK671"/>
  <c r="J554"/>
  <c r="J379"/>
  <c r="BK331"/>
  <c r="J306"/>
  <c r="J269"/>
  <c r="BK213"/>
  <c r="BK181"/>
  <c r="BK134"/>
  <c r="BK109"/>
  <c r="BK725"/>
  <c r="J721"/>
  <c r="BK685"/>
  <c r="J667"/>
  <c r="J398"/>
  <c r="J333"/>
  <c r="J281"/>
  <c r="J264"/>
  <c r="BK199"/>
  <c r="BK177"/>
  <c r="J143"/>
  <c r="BK690"/>
  <c r="J482"/>
  <c r="J373"/>
  <c r="J352"/>
  <c r="BK252"/>
  <c r="BK207"/>
  <c r="BK175"/>
  <c r="J150"/>
  <c r="BK132"/>
  <c r="J714"/>
  <c r="J671"/>
  <c r="J647"/>
  <c r="J633"/>
  <c r="BK365"/>
  <c r="J313"/>
  <c r="J292"/>
  <c r="BK244"/>
  <c r="J211"/>
  <c r="BK119"/>
  <c r="J683"/>
  <c r="J406"/>
  <c r="BK339"/>
  <c r="BK316"/>
  <c r="J297"/>
  <c r="J235"/>
  <c r="J201"/>
  <c r="J173"/>
  <c r="BK126"/>
  <c r="BK730"/>
  <c r="BK723"/>
  <c r="BK712"/>
  <c r="J673"/>
  <c r="BK410"/>
  <c r="BK336"/>
  <c r="J326"/>
  <c r="BK274"/>
  <c r="J258"/>
  <c r="J179"/>
  <c r="BK152"/>
  <c r="F33"/>
  <c r="J191"/>
  <c r="J177"/>
  <c r="J126"/>
  <c r="J690"/>
  <c r="BK677"/>
  <c r="BK637"/>
  <c r="BK383"/>
  <c r="BK341"/>
  <c r="J321"/>
  <c r="J685"/>
  <c r="BK659"/>
  <c r="BK645"/>
  <c r="BK554"/>
  <c r="J401"/>
  <c r="J395"/>
  <c r="BK376"/>
  <c r="J362"/>
  <c r="BK355"/>
  <c r="BK343"/>
  <c r="J331"/>
  <c r="J316"/>
  <c r="BK304"/>
  <c r="BK295"/>
  <c r="BK286"/>
  <c r="BK269"/>
  <c r="J262"/>
  <c r="BK258"/>
  <c r="J250"/>
  <c r="J242"/>
  <c r="J228"/>
  <c r="J222"/>
  <c r="J213"/>
  <c r="J207"/>
  <c r="J199"/>
  <c r="J181"/>
  <c r="J152"/>
  <c r="BK702"/>
  <c r="J659"/>
  <c r="J386"/>
  <c r="J323"/>
  <c r="J284"/>
  <c r="J255"/>
  <c r="J218"/>
  <c r="BK141"/>
  <c r="F35"/>
  <c r="J32"/>
  <c r="BK651"/>
  <c r="BK321"/>
  <c r="BK267"/>
  <c r="BK203"/>
  <c r="BK115"/>
  <c r="J705"/>
  <c r="J641"/>
  <c r="BK404"/>
  <c r="J383"/>
  <c r="J349"/>
  <c r="BK250"/>
  <c r="BK193"/>
  <c r="BK179"/>
  <c r="BK147"/>
  <c r="J716"/>
  <c r="J677"/>
  <c r="BK649"/>
  <c r="BK373"/>
  <c r="J339"/>
  <c r="BK311"/>
  <c r="J289"/>
  <c r="BK235"/>
  <c r="J203"/>
  <c r="J136"/>
  <c r="J111"/>
  <c l="1" r="BK108"/>
  <c r="J108"/>
  <c r="J58"/>
  <c r="BK138"/>
  <c r="J138"/>
  <c r="J61"/>
  <c r="T172"/>
  <c r="T217"/>
  <c r="BK241"/>
  <c r="J241"/>
  <c r="J68"/>
  <c r="BK391"/>
  <c r="J391"/>
  <c r="J72"/>
  <c r="BK131"/>
  <c r="J131"/>
  <c r="J60"/>
  <c r="R280"/>
  <c r="R636"/>
  <c r="R131"/>
  <c r="T280"/>
  <c r="BK654"/>
  <c r="J654"/>
  <c r="J74"/>
  <c r="P172"/>
  <c r="T234"/>
  <c r="T226"/>
  <c r="R103"/>
  <c r="P391"/>
  <c r="P108"/>
  <c r="P131"/>
  <c r="BK280"/>
  <c r="J280"/>
  <c r="J69"/>
  <c r="T636"/>
  <c r="R108"/>
  <c r="R172"/>
  <c r="T241"/>
  <c r="P103"/>
  <c r="T138"/>
  <c r="P217"/>
  <c r="R241"/>
  <c r="BK385"/>
  <c r="J385"/>
  <c r="J71"/>
  <c r="BK103"/>
  <c r="J103"/>
  <c r="J57"/>
  <c r="T131"/>
  <c r="P280"/>
  <c r="P385"/>
  <c r="R385"/>
  <c r="T385"/>
  <c r="BK636"/>
  <c r="J636"/>
  <c r="J73"/>
  <c r="T654"/>
  <c r="R680"/>
  <c r="P689"/>
  <c r="P701"/>
  <c r="P700"/>
  <c r="T711"/>
  <c r="T707"/>
  <c r="P727"/>
  <c r="T108"/>
  <c r="P138"/>
  <c r="BK172"/>
  <c r="J172"/>
  <c r="J62"/>
  <c r="R217"/>
  <c r="BK234"/>
  <c r="J234"/>
  <c r="J67"/>
  <c r="P234"/>
  <c r="P226"/>
  <c r="P241"/>
  <c r="T391"/>
  <c r="P636"/>
  <c r="R654"/>
  <c r="BK680"/>
  <c r="J680"/>
  <c r="J75"/>
  <c r="T680"/>
  <c r="BK689"/>
  <c r="J689"/>
  <c r="J76"/>
  <c r="T689"/>
  <c r="BK701"/>
  <c r="J701"/>
  <c r="J78"/>
  <c r="T701"/>
  <c r="T700"/>
  <c r="BK711"/>
  <c r="J711"/>
  <c r="J81"/>
  <c r="R711"/>
  <c r="R707"/>
  <c r="BK718"/>
  <c r="J718"/>
  <c r="J82"/>
  <c r="P718"/>
  <c r="R718"/>
  <c r="BK727"/>
  <c r="J727"/>
  <c r="J83"/>
  <c r="R727"/>
  <c r="T103"/>
  <c r="T102"/>
  <c r="R138"/>
  <c r="BK217"/>
  <c r="J217"/>
  <c r="J63"/>
  <c r="R234"/>
  <c r="R226"/>
  <c r="R391"/>
  <c r="P654"/>
  <c r="P680"/>
  <c r="R689"/>
  <c r="R701"/>
  <c r="R700"/>
  <c r="P711"/>
  <c r="P707"/>
  <c r="T718"/>
  <c r="T727"/>
  <c r="BK227"/>
  <c r="J227"/>
  <c r="J65"/>
  <c r="BK125"/>
  <c r="J125"/>
  <c r="J59"/>
  <c r="BK382"/>
  <c r="J382"/>
  <c r="J70"/>
  <c r="BK231"/>
  <c r="J231"/>
  <c r="J66"/>
  <c r="BK708"/>
  <c r="J708"/>
  <c r="J80"/>
  <c r="J48"/>
  <c r="J98"/>
  <c r="BE132"/>
  <c r="BE141"/>
  <c r="BE147"/>
  <c r="BE162"/>
  <c r="BE173"/>
  <c r="BE185"/>
  <c r="BE191"/>
  <c r="BE195"/>
  <c r="BE197"/>
  <c r="BE213"/>
  <c r="BE228"/>
  <c r="BE232"/>
  <c r="BE246"/>
  <c r="BE250"/>
  <c r="BE284"/>
  <c r="BE292"/>
  <c r="BE311"/>
  <c r="BE316"/>
  <c r="BE318"/>
  <c r="BE328"/>
  <c r="BE355"/>
  <c r="BE357"/>
  <c r="BE362"/>
  <c r="BE383"/>
  <c r="BE395"/>
  <c r="BE401"/>
  <c r="BE410"/>
  <c r="BE633"/>
  <c r="BE641"/>
  <c r="BE667"/>
  <c r="BE675"/>
  <c r="BE683"/>
  <c r="BE687"/>
  <c r="BE695"/>
  <c r="J97"/>
  <c r="BE104"/>
  <c r="BE113"/>
  <c r="BE117"/>
  <c r="BE152"/>
  <c r="BE156"/>
  <c r="BE160"/>
  <c r="BE170"/>
  <c r="BE187"/>
  <c r="BE211"/>
  <c r="BE222"/>
  <c r="BE242"/>
  <c r="BE252"/>
  <c r="BE255"/>
  <c r="BE258"/>
  <c r="BE264"/>
  <c r="BE274"/>
  <c r="BE278"/>
  <c r="BE297"/>
  <c r="BE300"/>
  <c r="BE302"/>
  <c r="BE321"/>
  <c r="BE331"/>
  <c r="BE339"/>
  <c r="BE346"/>
  <c r="BE379"/>
  <c r="BE388"/>
  <c r="BE408"/>
  <c r="BE554"/>
  <c r="BE639"/>
  <c r="BE645"/>
  <c r="BE681"/>
  <c r="BE685"/>
  <c r="BE705"/>
  <c r="BE712"/>
  <c r="BE733"/>
  <c i="1" r="AW55"/>
  <c r="BA55"/>
  <c i="2" r="F98"/>
  <c r="BE109"/>
  <c r="BE119"/>
  <c r="BE134"/>
  <c r="BE150"/>
  <c r="BE183"/>
  <c r="BE207"/>
  <c r="BE209"/>
  <c r="BE218"/>
  <c r="BE224"/>
  <c r="BE269"/>
  <c r="BE286"/>
  <c r="BE289"/>
  <c r="BE336"/>
  <c r="BE343"/>
  <c r="BE349"/>
  <c r="BE360"/>
  <c r="BE386"/>
  <c r="BE482"/>
  <c r="BE647"/>
  <c r="BE649"/>
  <c r="BE661"/>
  <c r="BE669"/>
  <c r="BE677"/>
  <c r="BE702"/>
  <c r="BE714"/>
  <c r="BE719"/>
  <c r="BE721"/>
  <c r="BE723"/>
  <c r="BE725"/>
  <c r="BE728"/>
  <c r="BE730"/>
  <c i="1" r="BC55"/>
  <c i="2" r="BE106"/>
  <c r="BE136"/>
  <c r="BE139"/>
  <c r="BE143"/>
  <c r="BE166"/>
  <c r="BE175"/>
  <c r="BE179"/>
  <c r="BE189"/>
  <c r="BE193"/>
  <c r="BE199"/>
  <c r="BE215"/>
  <c r="BE244"/>
  <c r="BE262"/>
  <c r="BE281"/>
  <c r="BE295"/>
  <c r="BE304"/>
  <c r="BE306"/>
  <c r="BE326"/>
  <c r="BE367"/>
  <c r="BE376"/>
  <c r="BE404"/>
  <c r="BE406"/>
  <c r="BE651"/>
  <c r="BE657"/>
  <c r="BE659"/>
  <c r="BE673"/>
  <c r="BE111"/>
  <c r="BE115"/>
  <c r="BE121"/>
  <c r="BE126"/>
  <c r="BE164"/>
  <c r="BE168"/>
  <c r="BE177"/>
  <c r="BE181"/>
  <c r="BE201"/>
  <c r="BE203"/>
  <c r="BE205"/>
  <c r="BE220"/>
  <c r="BE235"/>
  <c r="BE238"/>
  <c r="BE248"/>
  <c r="BE260"/>
  <c r="BE267"/>
  <c r="BE272"/>
  <c r="BE276"/>
  <c r="BE309"/>
  <c r="BE313"/>
  <c r="BE323"/>
  <c r="BE333"/>
  <c r="BE341"/>
  <c r="BE352"/>
  <c r="BE365"/>
  <c r="BE370"/>
  <c r="BE373"/>
  <c r="BE392"/>
  <c r="BE398"/>
  <c r="BE637"/>
  <c r="BE655"/>
  <c r="BE671"/>
  <c r="BE690"/>
  <c r="BE709"/>
  <c r="BE716"/>
  <c i="1" r="BB55"/>
  <c r="BD55"/>
  <c r="BB54"/>
  <c r="W31"/>
  <c r="BA54"/>
  <c r="W30"/>
  <c r="BC54"/>
  <c r="W32"/>
  <c r="BD54"/>
  <c r="W33"/>
  <c i="2" l="1" r="P102"/>
  <c r="P101"/>
  <c i="1" r="AU55"/>
  <c i="2" r="R102"/>
  <c r="R101"/>
  <c r="T101"/>
  <c r="BK102"/>
  <c r="J102"/>
  <c r="J56"/>
  <c r="BK226"/>
  <c r="J226"/>
  <c r="J64"/>
  <c r="BK700"/>
  <c r="J700"/>
  <c r="J77"/>
  <c r="BK707"/>
  <c r="J707"/>
  <c r="J79"/>
  <c i="1" r="AU54"/>
  <c r="AY54"/>
  <c r="AX54"/>
  <c r="AW54"/>
  <c r="AK30"/>
  <c i="2" r="J31"/>
  <c i="1" r="AV55"/>
  <c r="AT55"/>
  <c i="2" r="F31"/>
  <c i="1" r="AZ55"/>
  <c r="AZ54"/>
  <c r="W29"/>
  <c i="2" l="1" r="BK101"/>
  <c r="J101"/>
  <c r="J55"/>
  <c i="1" r="AV54"/>
  <c r="AK29"/>
  <c i="2" l="1" r="J28"/>
  <c i="1" r="AG55"/>
  <c r="AG54"/>
  <c r="AK26"/>
  <c r="AK35"/>
  <c r="AT54"/>
  <c i="2" l="1" r="J37"/>
  <c i="1" r="AN54"/>
  <c r="AN55"/>
</calcChain>
</file>

<file path=xl/sharedStrings.xml><?xml version="1.0" encoding="utf-8"?>
<sst xmlns="http://schemas.openxmlformats.org/spreadsheetml/2006/main">
  <si>
    <t>Export Komplet</t>
  </si>
  <si>
    <t>VZ</t>
  </si>
  <si>
    <t>2.0</t>
  </si>
  <si>
    <t>ZAMOK</t>
  </si>
  <si>
    <t>False</t>
  </si>
  <si>
    <t>{77a6cf5b-adcc-4856-a147-77ac1a9047ca}</t>
  </si>
  <si>
    <t>0,01</t>
  </si>
  <si>
    <t>21</t>
  </si>
  <si>
    <t>15</t>
  </si>
  <si>
    <t>REKAPITULACE ZAKÁZKY</t>
  </si>
  <si>
    <t xml:space="preserve">v ---  níže se nacházejí doplnkové a pomocné údaje k sestavám  --- v</t>
  </si>
  <si>
    <t>Návod na vyplnění</t>
  </si>
  <si>
    <t>0,001</t>
  </si>
  <si>
    <t>Kód:</t>
  </si>
  <si>
    <t>2023_014o</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</si>
  <si>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</si>
  <si>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</si>
  <si>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650220016 Opravy výtahů, eskalátorů v obvodu OŘ UNL</t>
  </si>
  <si>
    <t>KSO:</t>
  </si>
  <si>
    <t/>
  </si>
  <si>
    <t>CC-CZ:</t>
  </si>
  <si>
    <t>Místo:</t>
  </si>
  <si>
    <t>obvod OŘ Ústí nad Labem</t>
  </si>
  <si>
    <t>Datum:</t>
  </si>
  <si>
    <t>6. 4. 2023</t>
  </si>
  <si>
    <t>Zadavatel:</t>
  </si>
  <si>
    <t>IČ:</t>
  </si>
  <si>
    <t>70994234</t>
  </si>
  <si>
    <t>Správa železic, státní organizace</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</si>
  <si>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</si>
  <si>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</si>
  <si>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</si>
  <si>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</si>
  <si>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</si>
  <si>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</si>
  <si>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</si>
  <si>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</si>
  <si>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</si>
  <si>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</si>
  <si>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</si>
  <si>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</si>
  <si>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</si>
  <si>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</si>
  <si>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</si>
  <si>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</si>
  <si>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</si>
  <si>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</si>
  <si>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</si>
  <si>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</si>
  <si>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</si>
  <si>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</si>
  <si>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</si>
  <si>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</si>
  <si>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</si>
  <si>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</si>
  <si>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</si>
  <si>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</si>
  <si>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</si>
  <si>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</si>
  <si>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</si>
  <si>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</si>
  <si>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</si>
  <si>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</si>
  <si>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</si>
  <si>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</si>
  <si>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</si>
  <si>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</si>
  <si>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</si>
  <si>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</si>
  <si>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</si>
  <si>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</si>
  <si>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</si>
  <si>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</si>
  <si>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</si>
  <si>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</si>
  <si>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</si>
  <si>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</si>
  <si>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</si>
  <si>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</si>
  <si>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</si>
  <si>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</si>
  <si>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</si>
  <si>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</si>
  <si>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</si>
  <si>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</si>
  <si>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</si>
  <si>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</si>
  <si>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</si>
  <si>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</si>
  <si>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</si>
  <si>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</si>
  <si>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</si>
  <si>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</si>
  <si>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</si>
  <si>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PSV - Práce a dodávky PSV</t>
  </si>
  <si>
    <t xml:space="preserve">    721 - Zdravotechnika - vnitřní kanalizace</t>
  </si>
  <si>
    <t xml:space="preserve">    727 - Zdravotechnika - požární ochrana</t>
  </si>
  <si>
    <t xml:space="preserve">    735 - Ústřední vytápění - otopná tělesa</t>
  </si>
  <si>
    <t xml:space="preserve">    741 - Elektroinstalace - silnoproud</t>
  </si>
  <si>
    <t xml:space="preserve">    742 - Elektroinstalace - slaboproud</t>
  </si>
  <si>
    <t xml:space="preserve">    751 - Vzduchotechnika</t>
  </si>
  <si>
    <t xml:space="preserve">    762 - Konstrukce tesařské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</si>
  <si>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</si>
  <si>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</si>
  <si>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</si>
  <si>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</si>
  <si>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</si>
  <si>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</si>
  <si>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22-M - Montáže technologických zařízení pro dopravní stavby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</si>
  <si>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</si>
  <si>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</si>
  <si>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</si>
  <si>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</si>
  <si>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</si>
  <si>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</si>
  <si>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</si>
  <si>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</si>
  <si>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</si>
  <si>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</si>
  <si>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</si>
  <si>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</si>
  <si>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</si>
  <si>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</si>
  <si>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</si>
  <si>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</si>
  <si>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</si>
  <si>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</si>
  <si>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</si>
  <si>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</si>
  <si>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</si>
  <si>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</si>
  <si>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</si>
  <si>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</si>
  <si>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</si>
  <si>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</si>
  <si>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</si>
  <si>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4</t>
  </si>
  <si>
    <t>1801295049</t>
  </si>
  <si>
    <t>PP</t>
  </si>
  <si>
    <t>113107121</t>
  </si>
  <si>
    <t>Odstranění podkladů nebo krytů ručně s přemístěním hmot na skládku na vzdálenost do 3 m nebo s naložením na dopravní prostředek z kameniva hrubého drceného, o tl. vrstvy do 100 mm</t>
  </si>
  <si>
    <t>-311036212</t>
  </si>
  <si>
    <t>3</t>
  </si>
  <si>
    <t>Svislé a kompletní konstrukce</t>
  </si>
  <si>
    <t>310321111</t>
  </si>
  <si>
    <t>Zabetonování otvorů ve zdivu nadzákladovém včetně bednění, odbednění a výztuže (materiál v ceně) plochy do 1 m2</t>
  </si>
  <si>
    <t>m3</t>
  </si>
  <si>
    <t>-637661585</t>
  </si>
  <si>
    <t>317141443</t>
  </si>
  <si>
    <t>Překlady ploché prefabrikované z pórobetonu osazené do tenkého maltového lože, včetně slepení dvou překladů vedle sebe po celé délce boční plochy, výšky překladu do 200 mm šířky 150 mm, délky překladu přes 1300 do 1500 mm</t>
  </si>
  <si>
    <t>kus</t>
  </si>
  <si>
    <t>-1705829205</t>
  </si>
  <si>
    <t>5</t>
  </si>
  <si>
    <t>317941121</t>
  </si>
  <si>
    <t>Osazování ocelových válcovaných nosníků na zdivu I nebo IE nebo U nebo UE nebo L do č. 12 nebo výšky do 120 mm</t>
  </si>
  <si>
    <t>t</t>
  </si>
  <si>
    <t>-82880574</t>
  </si>
  <si>
    <t>6</t>
  </si>
  <si>
    <t>M</t>
  </si>
  <si>
    <t>13010182</t>
  </si>
  <si>
    <t>tyč ocelová plochá jakost S235JR (11 375) 30x6mm</t>
  </si>
  <si>
    <t>8</t>
  </si>
  <si>
    <t>-320638591</t>
  </si>
  <si>
    <t>7</t>
  </si>
  <si>
    <t>13010438</t>
  </si>
  <si>
    <t>úhelník ocelový rovnostranný jakost S235JR (11 375) 100x100x6mm</t>
  </si>
  <si>
    <t>-1236915701</t>
  </si>
  <si>
    <t>342272245</t>
  </si>
  <si>
    <t>Příčky z pórobetonových tvárnic hladkých na tenké maltové lože objemová hmotnost do 500 kg/m3, tloušťka příčky 150 mm</t>
  </si>
  <si>
    <t>468419117</t>
  </si>
  <si>
    <t>9</t>
  </si>
  <si>
    <t>342291121</t>
  </si>
  <si>
    <t>Ukotvení příček plochými kotvami, do konstrukce cihelné</t>
  </si>
  <si>
    <t>m</t>
  </si>
  <si>
    <t>-1625118968</t>
  </si>
  <si>
    <t>VV</t>
  </si>
  <si>
    <t>"propojení nových příček do stávajících nosných zděných kcí" 7*(3,85*2)</t>
  </si>
  <si>
    <t>Součet</t>
  </si>
  <si>
    <t>Vodorovné konstrukce</t>
  </si>
  <si>
    <t>10</t>
  </si>
  <si>
    <t>411388531</t>
  </si>
  <si>
    <t>Zabetonování otvorů ve stropech nebo v klenbách včetně lešení, bednění, odbednění a výztuže (materiál v ceně) ve stropech železobetonových, tvárnicových a prefabrikovaných</t>
  </si>
  <si>
    <t>-1571382296</t>
  </si>
  <si>
    <t>otvory podlaha strojovny</t>
  </si>
  <si>
    <t>0,2</t>
  </si>
  <si>
    <t>Komunikace pozemní</t>
  </si>
  <si>
    <t>11</t>
  </si>
  <si>
    <t>566501111</t>
  </si>
  <si>
    <t>Úprava dosavadního krytu z kameniva drceného jako podklad pro nový kryt s vyrovnáním profilu v příčném i podélném směru, s vlhčením a zhutněním, s doplněním kamenivem drceným, jeho rozprostřením a zhutněním, v množství přes 0,08 do 0,10 m3/m2</t>
  </si>
  <si>
    <t>1867247461</t>
  </si>
  <si>
    <t>12</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</si>
  <si>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</si>
  <si>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t>
  </si>
  <si>
    <t>852140929</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</si>
  <si>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</si>
  <si>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13</t>
  </si>
  <si>
    <t>59245013</t>
  </si>
  <si>
    <t>dlažba zámková tvaru I 200x165x80mm přírodní</t>
  </si>
  <si>
    <t>-1278459247</t>
  </si>
  <si>
    <t>Úpravy povrchů, podlahy a osazování výplní</t>
  </si>
  <si>
    <t>14</t>
  </si>
  <si>
    <t>220300681R005</t>
  </si>
  <si>
    <t>Zhotovení zábrany do otvoru výtahové šachty dle BOZP předpisů po dobu výstavby,ochrana vstupu do šachty během prací</t>
  </si>
  <si>
    <t>965988475</t>
  </si>
  <si>
    <t>468071112</t>
  </si>
  <si>
    <t>Bourání podlah a mazanin betonových tloušťky přes 15 do 30 cm</t>
  </si>
  <si>
    <t>64</t>
  </si>
  <si>
    <t>-1794050249</t>
  </si>
  <si>
    <t>16</t>
  </si>
  <si>
    <t>612142001</t>
  </si>
  <si>
    <t>Potažení vnitřních ploch pletivem v ploše nebo pruzích, na plném podkladu sklovláknitým vtlačením do tmelu stěn</t>
  </si>
  <si>
    <t>-1919886702</t>
  </si>
  <si>
    <t>"Nově vyzděné boční ostění dveří a nadpraží" (((1,54*(3,98-2,05)+((3,37+2,93+4,53+3,98+3,85+3,59+3,58)/7)*(0,37+0,25)))*7)*2</t>
  </si>
  <si>
    <t>17</t>
  </si>
  <si>
    <t>612315418</t>
  </si>
  <si>
    <t>Oprava vnitřní vápenné hladké omítky stěn v rozsahu plochy přes 30 do 50 % s celoplošným přeštukováním</t>
  </si>
  <si>
    <t>CS ÚRS 2023 01</t>
  </si>
  <si>
    <t>-427566684</t>
  </si>
  <si>
    <t>Oprava vápenné omítky vnitřních ploch hladké, tloušťky do 20 mm, s celoplošným přeštukováním, tloušťky štuku do 3 mm, stěn, v rozsahu opravované plochy přes 30 do 50%</t>
  </si>
  <si>
    <t>Online PSC</t>
  </si>
  <si>
    <t>https://podminky.urs.cz/item/CS_URS_2023_01/612315418</t>
  </si>
  <si>
    <t>18</t>
  </si>
  <si>
    <t>612325301</t>
  </si>
  <si>
    <t>Vápenocementová omítka ostění nebo nadpraží hladká</t>
  </si>
  <si>
    <t>1696615156</t>
  </si>
  <si>
    <t>19</t>
  </si>
  <si>
    <t>619995001</t>
  </si>
  <si>
    <t>Začištění omítek (s dodáním hmot) kolem oken, dveří, podlah, obkladů apod.</t>
  </si>
  <si>
    <t>-1239043058</t>
  </si>
  <si>
    <t>7*2*4</t>
  </si>
  <si>
    <t>20</t>
  </si>
  <si>
    <t>622325219</t>
  </si>
  <si>
    <t>Oprava vápenné omítky vnějších ploch stupně členitosti 1 štukové stěn, v rozsahu opravované plochy přes 80 do 100%</t>
  </si>
  <si>
    <t>490100250</t>
  </si>
  <si>
    <t>629991011</t>
  </si>
  <si>
    <t>Zakrytí vnějších ploch před znečištěním včetně pozdějšího odkrytí výplní otvorů a svislých ploch fólií přilepenou lepící páskou</t>
  </si>
  <si>
    <t>1647845143</t>
  </si>
  <si>
    <t>22</t>
  </si>
  <si>
    <t>631311113</t>
  </si>
  <si>
    <t>Mazanina z betonu prostého bez zvýšených nároků na prostředí tl. přes 50 do 80 mm tř. C 12/15</t>
  </si>
  <si>
    <t>788838053</t>
  </si>
  <si>
    <t>23</t>
  </si>
  <si>
    <t>631312131</t>
  </si>
  <si>
    <t>Doplnění dosavadních mazanin prostým betonem s dodáním hmot, bez potěru, plochy jednotlivě přes 1 m2 do 4 m2 a tl. přes 80 mm</t>
  </si>
  <si>
    <t>-744112297</t>
  </si>
  <si>
    <t>24</t>
  </si>
  <si>
    <t>631312141</t>
  </si>
  <si>
    <t>Doplnění dosavadních mazanin prostým betonem s dodáním hmot, bez potěru, plochy jednotlivě rýh v dosavadních mazaninách</t>
  </si>
  <si>
    <t>559198665</t>
  </si>
  <si>
    <t>25</t>
  </si>
  <si>
    <t>633992111</t>
  </si>
  <si>
    <t>Odmaštění betonových podlah od olejových nánosů</t>
  </si>
  <si>
    <t>734380023</t>
  </si>
  <si>
    <t>26</t>
  </si>
  <si>
    <t>949101112</t>
  </si>
  <si>
    <t>Lešení pomocné pracovní pro objekty pozemních staveb pro zatížení do 150 kg/m2, o výšce lešeňové podlahy přes 1,9 do 3,5 m</t>
  </si>
  <si>
    <t>-1717062627</t>
  </si>
  <si>
    <t>Ostatní konstrukce a práce, bourání</t>
  </si>
  <si>
    <t>27</t>
  </si>
  <si>
    <t>776421312</t>
  </si>
  <si>
    <t>Montáž lišt přechodových šroubovaných</t>
  </si>
  <si>
    <t>-1467052659</t>
  </si>
  <si>
    <t>28</t>
  </si>
  <si>
    <t>59036278R00</t>
  </si>
  <si>
    <t>Podlahová lišta pro úrovňové přechody zakrývající mezeru mezi prahem výtahu a stávající podlahou</t>
  </si>
  <si>
    <t>-615107267</t>
  </si>
  <si>
    <t>29</t>
  </si>
  <si>
    <t>931994142</t>
  </si>
  <si>
    <t>Těsnění spáry betonové konstrukce pásy, profily, tmely tmelem polyuretanovým spáry dilatační do 4,0 cm2</t>
  </si>
  <si>
    <t>504987152</t>
  </si>
  <si>
    <t>30</t>
  </si>
  <si>
    <t>949311113</t>
  </si>
  <si>
    <t>Montáž lešení trubkového do šachet (výtahových, potrubních) o půdorysné ploše do 6 m2, výšky přes 20 do 30 m</t>
  </si>
  <si>
    <t>-54918266</t>
  </si>
  <si>
    <t>31</t>
  </si>
  <si>
    <t>949321211</t>
  </si>
  <si>
    <t>Montáž lešení dílcového do šachet (výtahových, potrubních) Příplatek za první a každý další den použití lešení k ceně -1111, -1112 nebo -1113</t>
  </si>
  <si>
    <t>-2022783676</t>
  </si>
  <si>
    <t>32</t>
  </si>
  <si>
    <t>949321813</t>
  </si>
  <si>
    <t>Demontáž lešení dílcového do šachet (výtahových, potrubních) o půdorysné ploše do 6 m2, výšky přes 20 do 30 m</t>
  </si>
  <si>
    <t>-222433927</t>
  </si>
  <si>
    <t>33</t>
  </si>
  <si>
    <t>952902020R</t>
  </si>
  <si>
    <t>Průběžný úklid stavby a dotčených prostor dopravou suti a materiálu</t>
  </si>
  <si>
    <t>soubor</t>
  </si>
  <si>
    <t>-1420174457</t>
  </si>
  <si>
    <t>34</t>
  </si>
  <si>
    <t>95290527</t>
  </si>
  <si>
    <t>Zakrytí svislých otvorů výtahových šachet a kcí na nástupištích deskami OSB</t>
  </si>
  <si>
    <t>-1967808744</t>
  </si>
  <si>
    <t>35</t>
  </si>
  <si>
    <t>95290528</t>
  </si>
  <si>
    <t>Odstranění zakrytí otvorů výtahových šachet a kcí na nástupištích deskami OSB</t>
  </si>
  <si>
    <t>-371215956</t>
  </si>
  <si>
    <t>36</t>
  </si>
  <si>
    <t>953943211</t>
  </si>
  <si>
    <t>Osazování drobných kovových předmětů kotvených do stěny hasicího přístroje</t>
  </si>
  <si>
    <t>127540377</t>
  </si>
  <si>
    <t>37</t>
  </si>
  <si>
    <t>44932211</t>
  </si>
  <si>
    <t>přístroj hasicí ruční sněhový KS 5 BG</t>
  </si>
  <si>
    <t>-2044045480</t>
  </si>
  <si>
    <t>38</t>
  </si>
  <si>
    <t>953953611R</t>
  </si>
  <si>
    <t>Zřízení ochrany podlah geotextílie,fólie a desek z dřevotřísky</t>
  </si>
  <si>
    <t>-9690529</t>
  </si>
  <si>
    <t>39</t>
  </si>
  <si>
    <t>953953612R</t>
  </si>
  <si>
    <t>Odstranění ochrany podlah z geotextílie,fólie a desek z dřevotřísky</t>
  </si>
  <si>
    <t>-675873134</t>
  </si>
  <si>
    <t>40</t>
  </si>
  <si>
    <t>967031142</t>
  </si>
  <si>
    <t>Přisekání (špicování) plošné nebo rovných ostění zdiva z cihel pálených rovných ostění, bez odstupu, po hrubém vybourání otvorů, na maltu cementovou</t>
  </si>
  <si>
    <t>-793094142</t>
  </si>
  <si>
    <t>41</t>
  </si>
  <si>
    <t>974042564</t>
  </si>
  <si>
    <t>Vysekání rýh v betonové nebo jiné monolitické dlažbě s betonovým podkladem do hl. 150 mm a šířky do 150 mm</t>
  </si>
  <si>
    <t>-11045760</t>
  </si>
  <si>
    <t>42</t>
  </si>
  <si>
    <t>974049153</t>
  </si>
  <si>
    <t>Vysekání rýh v betonových zdech do hl. 100 mm a šířky do 100 mm</t>
  </si>
  <si>
    <t>1194784958</t>
  </si>
  <si>
    <t>43</t>
  </si>
  <si>
    <t>977151114R</t>
  </si>
  <si>
    <t>Jádrové vrty diamantovými korunkami do stavebních materiálů (železobetonu, betonu, cihel, obkladů, dlažeb, kamene) průměru přes 50 do 60 mm</t>
  </si>
  <si>
    <t>-1458729878</t>
  </si>
  <si>
    <t>44</t>
  </si>
  <si>
    <t>97903600R</t>
  </si>
  <si>
    <t>Výtahová šachta - odstranění betonových či zděných nárazníků včetně všech nepotřebných ocelových nosníků</t>
  </si>
  <si>
    <t>soub</t>
  </si>
  <si>
    <t>-2077325933</t>
  </si>
  <si>
    <t>45</t>
  </si>
  <si>
    <t>981332111R1</t>
  </si>
  <si>
    <t>Demolice ocelových konstrukcí jakýmkoliv způsobem,Demontáž technologie výtahu : t.j. tj. stávající převodový pohon, rozvaděč, omezovač rychlosti a stávající elektroinstalace včetně vodítkek kabiny, vodítek protiváhy, závažím, rámů kabiny s původními zachy</t>
  </si>
  <si>
    <t>kpl.</t>
  </si>
  <si>
    <t>488815003</t>
  </si>
  <si>
    <t>Demolice ocelových konstrukcí jakýmkoliv způsobem,Demontáž technologie výtahu : t.j. tj. stávající převodový pohon, rozvaděč, omezovač rychlosti a stávající elektroinstalace včetně vodítkek kabiny, vodítek protiváhy, závažím, rámů kabiny s původními zachycovači včetně ohrazení, elektroinstalace, dosedů, omezovačů rychlosti včetně lanka, stávajících lan a ostatních komponentů původní zastaralé značně opotřebované výtahové technologie instalované v prostoru původních samostatných šachet. Včetně likvidace vybouraných hmot na skládce</t>
  </si>
  <si>
    <t>46</t>
  </si>
  <si>
    <t>981332111R2</t>
  </si>
  <si>
    <t>Demontáž původních stávajících šachetních dveří ve všech podlažích včetně zárubní , včetně likvidace vybouraných hmot na skládce.</t>
  </si>
  <si>
    <t>-2114223194</t>
  </si>
  <si>
    <t>47</t>
  </si>
  <si>
    <t>981332111R3</t>
  </si>
  <si>
    <t>Demontáž původních stávajících dveří do strojovny včetně zárubní , včetně likvidace vybouraných hmot na skládce.</t>
  </si>
  <si>
    <t>776094425</t>
  </si>
  <si>
    <t>48</t>
  </si>
  <si>
    <t>985111232</t>
  </si>
  <si>
    <t>Odsekání vrstev betonu rubu kleneb a podlah, tloušťka odsekané vrstvy přes 80 do 100 mm</t>
  </si>
  <si>
    <t>-1836138497</t>
  </si>
  <si>
    <t>997</t>
  </si>
  <si>
    <t>Přesun sutě</t>
  </si>
  <si>
    <t>49</t>
  </si>
  <si>
    <t>997013111</t>
  </si>
  <si>
    <t>Vnitrostaveništní doprava suti a vybouraných hmot vodorovně do 50 m svisle s použitím mechanizace pro budovy a haly výšky do 6 m</t>
  </si>
  <si>
    <t>1199969733</t>
  </si>
  <si>
    <t>50</t>
  </si>
  <si>
    <t>997013501</t>
  </si>
  <si>
    <t>Odvoz suti a vybouraných hmot na skládku nebo meziskládku se složením, na vzdálenost do 1 km</t>
  </si>
  <si>
    <t>-733297284</t>
  </si>
  <si>
    <t>51</t>
  </si>
  <si>
    <t>997013509</t>
  </si>
  <si>
    <t>Odvoz suti a vybouraných hmot na skládku nebo meziskládku se složením, na vzdálenost Příplatek k ceně za každý další i započatý 1 km přes 1 km</t>
  </si>
  <si>
    <t>-1690256691</t>
  </si>
  <si>
    <t>52</t>
  </si>
  <si>
    <t>997013631</t>
  </si>
  <si>
    <t>Poplatek za uložení stavebního odpadu na skládce (skládkovné) směsného stavebního a demoličního zatříděného do Katalogu odpadů pod kódem 17 09 04</t>
  </si>
  <si>
    <t>1033296886</t>
  </si>
  <si>
    <t>PSV</t>
  </si>
  <si>
    <t>Práce a dodávky PSV</t>
  </si>
  <si>
    <t>721</t>
  </si>
  <si>
    <t>Zdravotechnika - vnitřní kanalizace</t>
  </si>
  <si>
    <t>53</t>
  </si>
  <si>
    <t>721211911</t>
  </si>
  <si>
    <t>Montáž vpustí podlahových DN 40/50 ostatní typ</t>
  </si>
  <si>
    <t>823900559</t>
  </si>
  <si>
    <t>Podlahové vpusti montáž podlahových vpustí ostatních typů DN 40/50</t>
  </si>
  <si>
    <t>https://podminky.urs.cz/item/CS_URS_2023_01/721211911</t>
  </si>
  <si>
    <t>727</t>
  </si>
  <si>
    <t>Zdravotechnika - požární ochrana</t>
  </si>
  <si>
    <t>54</t>
  </si>
  <si>
    <t>727111116R</t>
  </si>
  <si>
    <t>Protipožární trubní ucpávky předizolované kovové potrubí prostup stěnou tloušťky 100 mm požární odolnost EI 60-120 D 54</t>
  </si>
  <si>
    <t>-1579026353</t>
  </si>
  <si>
    <t>735</t>
  </si>
  <si>
    <t>Ústřední vytápění - otopná tělesa</t>
  </si>
  <si>
    <t>55</t>
  </si>
  <si>
    <t>735411105</t>
  </si>
  <si>
    <t>Konvektor nástěnný v 450 mm hl 60 mm dl 1200 mm výkon 799 W</t>
  </si>
  <si>
    <t>-857078998</t>
  </si>
  <si>
    <t>Konvektory nástěnné výšky tělesa 450 mm hloubky tělesa 60 mm stavební délky (mm) a výkonu (W) 1200 mm / 799 W</t>
  </si>
  <si>
    <t>https://podminky.urs.cz/item/CS_URS_2023_01/735411105</t>
  </si>
  <si>
    <t>56</t>
  </si>
  <si>
    <t>998735203</t>
  </si>
  <si>
    <t>Přesun hmot procentní pro otopná tělesa v objektech v přes 12 do 24 m</t>
  </si>
  <si>
    <t>%</t>
  </si>
  <si>
    <t>-1713521767</t>
  </si>
  <si>
    <t>Přesun hmot pro otopná tělesa stanovený procentní sazbou (%) z ceny vodorovná dopravní vzdálenost do 50 m v objektech výšky přes 12 do 24 m</t>
  </si>
  <si>
    <t>https://podminky.urs.cz/item/CS_URS_2023_01/998735203</t>
  </si>
  <si>
    <t>741</t>
  </si>
  <si>
    <t>Elektroinstalace - silnoproud</t>
  </si>
  <si>
    <t>57</t>
  </si>
  <si>
    <t>580106001</t>
  </si>
  <si>
    <t>Měření při revizích izolačních odporů na přívodu do přípojkové skříně, rozvaděče nebo rozvodnice</t>
  </si>
  <si>
    <t>měření</t>
  </si>
  <si>
    <t>139222071</t>
  </si>
  <si>
    <t>58</t>
  </si>
  <si>
    <t>580106010</t>
  </si>
  <si>
    <t>Měření při revizích zemního přechodového odporu uzemnění ochranného nebo pracovního</t>
  </si>
  <si>
    <t>-49924862</t>
  </si>
  <si>
    <t>59</t>
  </si>
  <si>
    <t>580107015</t>
  </si>
  <si>
    <t>Pomocné práce při revizích demontáž a zpětná montáž zkušební svorky uzemnění</t>
  </si>
  <si>
    <t>-1697761464</t>
  </si>
  <si>
    <t>60</t>
  </si>
  <si>
    <t>741120903</t>
  </si>
  <si>
    <t>Zatažení vodičů do starých trubek ke stávajícím vodičům průřezu vodiče do 4 mm2</t>
  </si>
  <si>
    <t>553828851</t>
  </si>
  <si>
    <t>61</t>
  </si>
  <si>
    <t>34111068</t>
  </si>
  <si>
    <t>kabel instalační jádro Cu plné izolace PVC plášť PVC 450/750V (CYKY) 4x4mm2</t>
  </si>
  <si>
    <t>-545885748</t>
  </si>
  <si>
    <t>62</t>
  </si>
  <si>
    <t>741122015</t>
  </si>
  <si>
    <t>Montáž kabel Cu bez ukončení uložený pod omítku plný kulatý 3x1,5 mm2 (např. CYKY)</t>
  </si>
  <si>
    <t>1711441426</t>
  </si>
  <si>
    <t>Montáž kabelů měděných bez ukončení uložených pod omítku plných kulatých (např. CYKY), počtu a průřezu žil 3x1,5 mm2</t>
  </si>
  <si>
    <t>https://podminky.urs.cz/item/CS_URS_2023_01/741122015</t>
  </si>
  <si>
    <t>63</t>
  </si>
  <si>
    <t>34111030</t>
  </si>
  <si>
    <t>kabel instalační jádro Cu plné izolace PVC plášť PVC 450/750V (CYKY) 3x1,5mm2</t>
  </si>
  <si>
    <t>-25392845</t>
  </si>
  <si>
    <t>26*1,15 'Přepočtené koeficientem množství</t>
  </si>
  <si>
    <t>741210002</t>
  </si>
  <si>
    <t>Montáž rozvodnic oceloplechových nebo plastových bez zapojení vodičů běžných, hmotnosti do 50 kg</t>
  </si>
  <si>
    <t>-1586260200</t>
  </si>
  <si>
    <t>65</t>
  </si>
  <si>
    <t>35711015</t>
  </si>
  <si>
    <t>rozvodnice nástěnná, plné dveře, IP41, 24 modulárních jednotek, vč. N/pE</t>
  </si>
  <si>
    <t>1470492978</t>
  </si>
  <si>
    <t>66</t>
  </si>
  <si>
    <t>741210002D1</t>
  </si>
  <si>
    <t>Demontáž stávajícího hlavního přívodu výtahu v původní strojovně,Zrušení a demontáž původního hlavního vypínače výtahu a silových kabelů a následné zednické začištění nefunkčních otvorů</t>
  </si>
  <si>
    <t>-1115225915</t>
  </si>
  <si>
    <t>67</t>
  </si>
  <si>
    <t>741313033</t>
  </si>
  <si>
    <t>Montáž zásuvka vestavná šroubové připojení 2P+PE se zapojením vodičů</t>
  </si>
  <si>
    <t>1836645428</t>
  </si>
  <si>
    <t>Montáž zásuvek domovních se zapojením vodičů šroubové připojení vestavných 10 popř. 16 A bez odvrtání profilovaného otvoru, provedení 2P + PE s víčkem</t>
  </si>
  <si>
    <t>https://podminky.urs.cz/item/CS_URS_2023_01/741313033</t>
  </si>
  <si>
    <t>68</t>
  </si>
  <si>
    <t>34555225</t>
  </si>
  <si>
    <t>zásuvka nástěnná dvojnásobná, IP44, šroubové svorky</t>
  </si>
  <si>
    <t>-1935998249</t>
  </si>
  <si>
    <t>69</t>
  </si>
  <si>
    <t>741320101</t>
  </si>
  <si>
    <t>Montáž jističů jednopólových nn do 25 A bez krytu se zapojením vodičů</t>
  </si>
  <si>
    <t>1110765819</t>
  </si>
  <si>
    <t>Montáž jističů se zapojením vodičů jednopólových nn do 25 A bez krytu</t>
  </si>
  <si>
    <t>https://podminky.urs.cz/item/CS_URS_2023_01/741320101</t>
  </si>
  <si>
    <t>70</t>
  </si>
  <si>
    <t>35822115</t>
  </si>
  <si>
    <t>jistič 1-pólový 10 A vypínací charakteristika B vypínací schopnost 6 kA</t>
  </si>
  <si>
    <t>-1560073787</t>
  </si>
  <si>
    <t>71</t>
  </si>
  <si>
    <t>741372062</t>
  </si>
  <si>
    <t>Montáž svítidel s integrovaným zdrojem LED se zapojením vodičů interiérových přisazených stropních hranatých nebo kruhových, plochy přes 0,09 do 0,36 m2</t>
  </si>
  <si>
    <t>100846710</t>
  </si>
  <si>
    <t>72</t>
  </si>
  <si>
    <t>34825005</t>
  </si>
  <si>
    <t>svítidlo interiérové přisazené obdélníkové/čtvercové přes 0,09 do 0,36m2 1500-1900lm</t>
  </si>
  <si>
    <t>-658767930</t>
  </si>
  <si>
    <t>73</t>
  </si>
  <si>
    <t>1753382</t>
  </si>
  <si>
    <t>SVITIDLO RAMBO-LED-FL-2500-4K IP66/IP67</t>
  </si>
  <si>
    <t>-1888579031</t>
  </si>
  <si>
    <t>742</t>
  </si>
  <si>
    <t>Elektroinstalace - slaboproud</t>
  </si>
  <si>
    <t>74</t>
  </si>
  <si>
    <t>742110041</t>
  </si>
  <si>
    <t>Montáž lišt vkládacích pro slaboproud</t>
  </si>
  <si>
    <t>541419961</t>
  </si>
  <si>
    <t>Montáž lišt elektroinstalačních vkládacích</t>
  </si>
  <si>
    <t>https://podminky.urs.cz/item/CS_URS_2023_01/742110041</t>
  </si>
  <si>
    <t>75</t>
  </si>
  <si>
    <t>34571004</t>
  </si>
  <si>
    <t>lišta elektroinstalační hranatá PVC 20x20mm</t>
  </si>
  <si>
    <t>43580708</t>
  </si>
  <si>
    <t>76</t>
  </si>
  <si>
    <t>742124001</t>
  </si>
  <si>
    <t>Montáž kabelů datových FTP, UTP, STP pro vnitřní rozvody do žlabu nebo lišty</t>
  </si>
  <si>
    <t>-629959096</t>
  </si>
  <si>
    <t>https://podminky.urs.cz/item/CS_URS_2023_01/742124001</t>
  </si>
  <si>
    <t>77</t>
  </si>
  <si>
    <t>34121268</t>
  </si>
  <si>
    <t>kabel datový bezhalogenový třída reakce na oheň B2cas1d1a1 jádro Cu plné (U/UTP) kategorie 6</t>
  </si>
  <si>
    <t>-552307643</t>
  </si>
  <si>
    <t>980*1,2 'Přepočtené koeficientem množství</t>
  </si>
  <si>
    <t>78</t>
  </si>
  <si>
    <t>742124005</t>
  </si>
  <si>
    <t>Montáž kabelů datových FTP, UTP, STP ukončení kabelu konektorem</t>
  </si>
  <si>
    <t>-1698672256</t>
  </si>
  <si>
    <t>https://podminky.urs.cz/item/CS_URS_2023_01/742124005</t>
  </si>
  <si>
    <t>79</t>
  </si>
  <si>
    <t>37459025</t>
  </si>
  <si>
    <t>konektor na drát/lanko s vložkou RJ45 FTP Cat6 stíněný</t>
  </si>
  <si>
    <t>-1868425493</t>
  </si>
  <si>
    <t>80</t>
  </si>
  <si>
    <t>742230001</t>
  </si>
  <si>
    <t>Montáž DVR nebo NAS, nahrávacího zařízení pro kamery</t>
  </si>
  <si>
    <t>883376776</t>
  </si>
  <si>
    <t>Montáž kamerového systému DVR nebo NAS, nahrávacího zařízení pro kamery</t>
  </si>
  <si>
    <t>https://podminky.urs.cz/item/CS_URS_2023_01/742230001</t>
  </si>
  <si>
    <t>81</t>
  </si>
  <si>
    <t>38471023</t>
  </si>
  <si>
    <t>videorekordér síťový (NVR) pro záznam 32 IP kamer bez HDD maximální rozlišení záznamu 8MP HDMI 4K</t>
  </si>
  <si>
    <t>685368441</t>
  </si>
  <si>
    <t>82</t>
  </si>
  <si>
    <t>38471014</t>
  </si>
  <si>
    <t>videorekordér síťový (NVR) pro záznam 8 IP kamer bez HDD maximální rozlišení záznamu 8MP HDMI 4K</t>
  </si>
  <si>
    <t>-1158972967</t>
  </si>
  <si>
    <t>83</t>
  </si>
  <si>
    <t>40332004</t>
  </si>
  <si>
    <t>HDD k rekordérům kamerových systémů 4TB</t>
  </si>
  <si>
    <t>1572910470</t>
  </si>
  <si>
    <t>84</t>
  </si>
  <si>
    <t>742230002</t>
  </si>
  <si>
    <t>Montáž PC pro sledování kamerového systému, OS, monitor, klávesnice myš</t>
  </si>
  <si>
    <t>1736281274</t>
  </si>
  <si>
    <t>Montáž kamerového systému PC pro sledování kamerového systému, OS, monitor, klávesnice myš</t>
  </si>
  <si>
    <t>https://podminky.urs.cz/item/CS_URS_2023_01/742230002</t>
  </si>
  <si>
    <t>85</t>
  </si>
  <si>
    <t>40342001</t>
  </si>
  <si>
    <t>monitor LCD LED 19" 16:9 VGA HDMI 230V</t>
  </si>
  <si>
    <t>847318428</t>
  </si>
  <si>
    <t>86</t>
  </si>
  <si>
    <t>34199003</t>
  </si>
  <si>
    <t>kabel propojovací HDMI 1.4 High Speed podpora Ethernetu a 4K délka 3m</t>
  </si>
  <si>
    <t>-1018402835</t>
  </si>
  <si>
    <t>87</t>
  </si>
  <si>
    <t>742230004</t>
  </si>
  <si>
    <t>Montáž vnitřní kamery</t>
  </si>
  <si>
    <t>-522838854</t>
  </si>
  <si>
    <t>Montáž kamerového systému vnitřní kamery</t>
  </si>
  <si>
    <t>https://podminky.urs.cz/item/CS_URS_2023_01/742230004</t>
  </si>
  <si>
    <t>88</t>
  </si>
  <si>
    <t>38475194</t>
  </si>
  <si>
    <t>kamera vnitřní IP dome MZVF 2,8-12mm maximální rozlišení záznamu 4MP WDR 140dB VA (AI) 12V DC/PoE</t>
  </si>
  <si>
    <t>-2127825732</t>
  </si>
  <si>
    <t>89</t>
  </si>
  <si>
    <t>742230009</t>
  </si>
  <si>
    <t>Montáž samolepky "Střeženo kamerovým systémem"</t>
  </si>
  <si>
    <t>1726074872</t>
  </si>
  <si>
    <t>Montáž kamerového systému samolepky "Střeženo kamerovým systémem"</t>
  </si>
  <si>
    <t>https://podminky.urs.cz/item/CS_URS_2023_01/742230009</t>
  </si>
  <si>
    <t>90</t>
  </si>
  <si>
    <t>73558007</t>
  </si>
  <si>
    <t>samolepka "Střeženo kamerovým systémem" 14x20 cm červený text a piktogram v červeném rámu</t>
  </si>
  <si>
    <t>-1643824371</t>
  </si>
  <si>
    <t>91</t>
  </si>
  <si>
    <t>742230101</t>
  </si>
  <si>
    <t>Licence k připojení jedné kamery k SW</t>
  </si>
  <si>
    <t>193183395</t>
  </si>
  <si>
    <t>Montáž kamerového systému nastavení a instalace licence k připojení jedné kamery k SW</t>
  </si>
  <si>
    <t>https://podminky.urs.cz/item/CS_URS_2023_01/742230101</t>
  </si>
  <si>
    <t>92</t>
  </si>
  <si>
    <t>95321002</t>
  </si>
  <si>
    <t>licence pro připojení jedné kamery</t>
  </si>
  <si>
    <t>-69072018</t>
  </si>
  <si>
    <t>93</t>
  </si>
  <si>
    <t>742230102</t>
  </si>
  <si>
    <t>Instalace a nastavení SW pro sledování kamer</t>
  </si>
  <si>
    <t>-1959915042</t>
  </si>
  <si>
    <t>Montáž kamerového systému nastavení a instalace instalace a nastavení SW pro sledování kamer</t>
  </si>
  <si>
    <t>https://podminky.urs.cz/item/CS_URS_2023_01/742230102</t>
  </si>
  <si>
    <t>94</t>
  </si>
  <si>
    <t>95321001</t>
  </si>
  <si>
    <t>licence základní bez kamerových licencí</t>
  </si>
  <si>
    <t>433069134</t>
  </si>
  <si>
    <t>95</t>
  </si>
  <si>
    <t>742230103</t>
  </si>
  <si>
    <t>Nastavení záběru podle přání uživatele</t>
  </si>
  <si>
    <t>1009942158</t>
  </si>
  <si>
    <t>Montáž kamerového systému nastavení a instalace nastavení záběru podle přání uživatele</t>
  </si>
  <si>
    <t>https://podminky.urs.cz/item/CS_URS_2023_01/742230103</t>
  </si>
  <si>
    <t>96</t>
  </si>
  <si>
    <t>742330012</t>
  </si>
  <si>
    <t>Montáž zařízení do rozvaděče (switch, UPS, DVR, server) bez nastavení</t>
  </si>
  <si>
    <t>-560043438</t>
  </si>
  <si>
    <t>Montáž strukturované kabeláže zařízení do rozvaděče switche, UPS, DVR, server bez nastavení</t>
  </si>
  <si>
    <t>https://podminky.urs.cz/item/CS_URS_2023_01/742330012</t>
  </si>
  <si>
    <t>97</t>
  </si>
  <si>
    <t>34641106</t>
  </si>
  <si>
    <t>UPS on-line dvojitá konverze 1/1 fáze 1,5kVA/1,35kW 6x IEC zásuvky montáž do racku 2U</t>
  </si>
  <si>
    <t>-1776863236</t>
  </si>
  <si>
    <t>98</t>
  </si>
  <si>
    <t>ADI.0068968.URS</t>
  </si>
  <si>
    <t>Interaktivní UPS, 1/1 fáze 2000 VA / 1200 W montáž Tower, LCD displej</t>
  </si>
  <si>
    <t>1058881659</t>
  </si>
  <si>
    <t>99</t>
  </si>
  <si>
    <t>1124983703</t>
  </si>
  <si>
    <t>100</t>
  </si>
  <si>
    <t>35712105</t>
  </si>
  <si>
    <t>switch 24 portů Gigabit (24x PoE/PoE+) kapacita 48Gbps 370W</t>
  </si>
  <si>
    <t>1617160474</t>
  </si>
  <si>
    <t>P</t>
  </si>
  <si>
    <t>Poznámka k položce:_x000d_
Switch podléhající schválení při nasazení do vnitřních sítí SŽ. _x000d_
Např._x000d_
_x000d_
Product ID_x000d_
C1000-24FP-4G-L_x000d_
Gigabit Ethernet / FE ports_x000d_
24 10/100/1000 RJ45 PoE+_x000d_
Uplink interfaces_x000d_
4 SFP_x000d_
PoE+power budget_x000d_
370W_x000d_
Fanless_x000d_
NO_x000d_
Dimensions (WxDxH in inches)_x000d_
17.48 x 13.59 x 1.73_x000d_
Weight (kg)_x000d_
4.6</t>
  </si>
  <si>
    <t>101</t>
  </si>
  <si>
    <t>35712100</t>
  </si>
  <si>
    <t>switch 8 portů Gigabit (8x PoE/PoE+) kapacita 16Gbps 105W</t>
  </si>
  <si>
    <t>85487110</t>
  </si>
  <si>
    <t xml:space="preserve">Poznámka k položce:_x000d_
Switch podléhající schválení při nasazení do vnitřních sítí SŽ. </t>
  </si>
  <si>
    <t>102</t>
  </si>
  <si>
    <t>742330021</t>
  </si>
  <si>
    <t>Montáž police do rozvaděče</t>
  </si>
  <si>
    <t>-907036856</t>
  </si>
  <si>
    <t>Montáž strukturované kabeláže příslušenství a ostatní práce k rozvaděčům police</t>
  </si>
  <si>
    <t>https://podminky.urs.cz/item/CS_URS_2023_01/742330021</t>
  </si>
  <si>
    <t>103</t>
  </si>
  <si>
    <t>35712064</t>
  </si>
  <si>
    <t>police rozvaděče 19" perforovaná 1U/150mm nosnost 15kg</t>
  </si>
  <si>
    <t>606695092</t>
  </si>
  <si>
    <t>104</t>
  </si>
  <si>
    <t>742330024</t>
  </si>
  <si>
    <t>Montáž patch panelu 24 portů</t>
  </si>
  <si>
    <t>1100957754</t>
  </si>
  <si>
    <t>Montáž strukturované kabeláže příslušenství a ostatní práce k rozvaděčům patch panelu 24 portů</t>
  </si>
  <si>
    <t>https://podminky.urs.cz/item/CS_URS_2023_01/742330024</t>
  </si>
  <si>
    <t>105</t>
  </si>
  <si>
    <t>37451110</t>
  </si>
  <si>
    <t>patch panel Cat6 PCB 1U 24 portů 19" UTP</t>
  </si>
  <si>
    <t>-1355567382</t>
  </si>
  <si>
    <t>106</t>
  </si>
  <si>
    <t>742330043</t>
  </si>
  <si>
    <t>Montáž datové zásuvky na DIN lištu</t>
  </si>
  <si>
    <t>626548103</t>
  </si>
  <si>
    <t>Montáž strukturované kabeláže zásuvek datových na DIN lištu</t>
  </si>
  <si>
    <t>https://podminky.urs.cz/item/CS_URS_2023_01/742330043</t>
  </si>
  <si>
    <t>107</t>
  </si>
  <si>
    <t>37451148</t>
  </si>
  <si>
    <t>zásuvka na DIN lištu pro 1 keystone modul (neosazená)</t>
  </si>
  <si>
    <t>-724453046</t>
  </si>
  <si>
    <t>108</t>
  </si>
  <si>
    <t>742330051</t>
  </si>
  <si>
    <t>Popis portu datové zásuvky</t>
  </si>
  <si>
    <t>-660601065</t>
  </si>
  <si>
    <t>Montáž strukturované kabeláže zásuvek datových popis portu zásuvky</t>
  </si>
  <si>
    <t>https://podminky.urs.cz/item/CS_URS_2023_01/742330051</t>
  </si>
  <si>
    <t>109</t>
  </si>
  <si>
    <t>742330052</t>
  </si>
  <si>
    <t>Popis portů patchpanelu</t>
  </si>
  <si>
    <t>-334057769</t>
  </si>
  <si>
    <t>Montáž strukturované kabeláže zásuvek datových popis portů patchpanelu</t>
  </si>
  <si>
    <t>https://podminky.urs.cz/item/CS_URS_2023_01/742330052</t>
  </si>
  <si>
    <t>110</t>
  </si>
  <si>
    <t>749230001R02</t>
  </si>
  <si>
    <t>Příprava pro montáž DDTS výtahy</t>
  </si>
  <si>
    <t>1870139616</t>
  </si>
  <si>
    <t>Poznámka k položce:_x000d_
Signály na svorkovnici dle DDTS:_x000d_
_x000d_
1. OUT-1, ztráta příp. pokles napětí na svorkách rozvaděče výtahu_x000d_
2. OUT-2, přítomnost vody v prohlubni_x000d_
3. OUT-3, teplota v šachtě pod stanovenou provozní teplotou (např 5°C),_x000d_
4. OUT-4, teplota v šachtě nad stanovenou provozní teplotou (např 40°C)_x000d_
5. OUT-5, stlačení tlačítka alarmu déle než 3 sec-uvíznutí ve výtahu_x000d_
6. OUT-7, porucha dveří-dveře mají povel zavřít, ale nezavřely_x000d_
7. OUT-8, přetížení výtahu_x000d_
8. OUT-9, totální porucha-výtah je mimo provoz_x000d_
9. OUT-10, normální provoz výtahu_x000d_
10. OUT-12, Výtah je v servisním režimu</t>
  </si>
  <si>
    <t>111</t>
  </si>
  <si>
    <t>998742181</t>
  </si>
  <si>
    <t>Příplatek k přesunu hmot tonážní 742 prováděný bez použití mechanizace</t>
  </si>
  <si>
    <t>1728915442</t>
  </si>
  <si>
    <t>Přesun hmot pro slaboproud stanovený z hmotnosti přesunovaného materiálu Příplatek k ceně za přesun prováděný bez použití mechanizace pro jakoukoliv výšku objektu</t>
  </si>
  <si>
    <t>https://podminky.urs.cz/item/CS_URS_2023_01/998742181</t>
  </si>
  <si>
    <t>112</t>
  </si>
  <si>
    <t>998742205</t>
  </si>
  <si>
    <t>Přesun hmot procentní pro slaboproud v objektech v do 48 m</t>
  </si>
  <si>
    <t>891897741</t>
  </si>
  <si>
    <t>Přesun hmot pro slaboproud stanovený procentní sazbou (%) z ceny vodorovná dopravní vzdálenost do 50 m v objektech výšky přes 36 do 48 m</t>
  </si>
  <si>
    <t>https://podminky.urs.cz/item/CS_URS_2023_01/998742205</t>
  </si>
  <si>
    <t>751</t>
  </si>
  <si>
    <t>Vzduchotechnika</t>
  </si>
  <si>
    <t>113</t>
  </si>
  <si>
    <t>977151131</t>
  </si>
  <si>
    <t>Jádrové vrty diamantovými korunkami do stavebních materiálů (železobetonu, betonu, cihel, obkladů, dlažeb, kamene) průměru přes 350 do 400 mm</t>
  </si>
  <si>
    <t>381793444</t>
  </si>
  <si>
    <t>762</t>
  </si>
  <si>
    <t>Konstrukce tesařské</t>
  </si>
  <si>
    <t>114</t>
  </si>
  <si>
    <t>763132121</t>
  </si>
  <si>
    <t xml:space="preserve">Podhled ze sádrokartonových desek – samostatný požární předěl dvouvrstvá nosná konstrukce z ocelových profilů CD, UD s oboustrannou požární odolností celoplošná izolace a CD profily vyplněny izolací o objemové hmotnosti 40 kg/m3 dvojitě opláštěná deskami </t>
  </si>
  <si>
    <t>-245272931</t>
  </si>
  <si>
    <t>Podhled ze sádrokartonových desek – samostatný požární předěl dvouvrstvá nosná konstrukce z ocelových profilů CD, UD s oboustrannou požární odolností celoplošná izolace a CD profily vyplněny izolací o objemové hmotnosti 40 kg/m3 dvojitě opláštěná deskami protipožárními 2 x DF tl. 2 x 12,5 mm, TI tl. 40 mm 40 kg/m3, EI Z/S 45/60</t>
  </si>
  <si>
    <t>115</t>
  </si>
  <si>
    <t>998762204</t>
  </si>
  <si>
    <t>Přesun hmot procentní pro kce tesařské v objektech v přes 24 do 36 m</t>
  </si>
  <si>
    <t>533034180</t>
  </si>
  <si>
    <t>Přesun hmot pro konstrukce tesařské stanovený procentní sazbou (%) z ceny vodorovná dopravní vzdálenost do 50 m v objektech výšky přes 24 do 36 m</t>
  </si>
  <si>
    <t>https://podminky.urs.cz/item/CS_URS_2023_01/998762204</t>
  </si>
  <si>
    <t>767</t>
  </si>
  <si>
    <t>Konstrukce zámečnické</t>
  </si>
  <si>
    <t>116</t>
  </si>
  <si>
    <t>767531121</t>
  </si>
  <si>
    <t>Osazení zapuštěného rámu z L profilů k čistícím rohožím</t>
  </si>
  <si>
    <t>1342215188</t>
  </si>
  <si>
    <t>Montáž vstupních čistících zón z rohoží osazení rámu mosazného nebo hliníkového zapuštěného z L profilů</t>
  </si>
  <si>
    <t>https://podminky.urs.cz/item/CS_URS_2023_01/767531121</t>
  </si>
  <si>
    <t>117</t>
  </si>
  <si>
    <t>69752161</t>
  </si>
  <si>
    <t>rám pro zapuštění profil L-30/30 20/30 nerez</t>
  </si>
  <si>
    <t>488202633</t>
  </si>
  <si>
    <t>6*1,1 'Přepočtené koeficientem množství</t>
  </si>
  <si>
    <t>118</t>
  </si>
  <si>
    <t>767531111</t>
  </si>
  <si>
    <t>Montáž vstupních kovových nebo plastových rohoží čistících zón</t>
  </si>
  <si>
    <t>-828352980</t>
  </si>
  <si>
    <t>Montáž vstupních čistících zón z rohoží kovových nebo plastových</t>
  </si>
  <si>
    <t>https://podminky.urs.cz/item/CS_URS_2023_01/767531111</t>
  </si>
  <si>
    <t>119</t>
  </si>
  <si>
    <t>69752001R</t>
  </si>
  <si>
    <t>rohož s vybírací vanou provedení nerez / kompozit</t>
  </si>
  <si>
    <t>-1060374803</t>
  </si>
  <si>
    <t>Poznámka k položce:_x000d_
Dle Předpisu S10 čl. 22) bod 4._x000d_
Pororošt bude umístěný ve vaně, šíře minimálně jako ostění dveří a minimální délky 600 mm._x000d_
Rošt a vana bude z kompozitního nebo nerezového materiálu. Velikost mezery ve směru chůze nesmí být větší než 15mm.</t>
  </si>
  <si>
    <t>120</t>
  </si>
  <si>
    <t>76799641</t>
  </si>
  <si>
    <t xml:space="preserve">Dodávka a montáž montážních nosníků v hlavě šachty a závěsných nových montážních háků pro instalaci výtahové technologie, vč. jejich statického výpočtu </t>
  </si>
  <si>
    <t>2071149363</t>
  </si>
  <si>
    <t>121</t>
  </si>
  <si>
    <t>76799641.1</t>
  </si>
  <si>
    <t>Dodávka, montáž a zpětná demontáž montážních nosníků v hlavě šachty a háků, vč. statického posudku</t>
  </si>
  <si>
    <t>-762075598</t>
  </si>
  <si>
    <t>122</t>
  </si>
  <si>
    <t>76799641.2</t>
  </si>
  <si>
    <t>Dodávka, montáž HEB nosníků a Lprofilů a pochozích plechů pro snížení prohlubně na maximální hloubku1,55m dle platných norem z 2,48m a š.1,8m, povrchová úprava PoZink</t>
  </si>
  <si>
    <t>kg</t>
  </si>
  <si>
    <t>1271615671</t>
  </si>
  <si>
    <t>123</t>
  </si>
  <si>
    <t>76799646R01</t>
  </si>
  <si>
    <t>Dodávka a montáž technologie nového výtahu (viz specifikace v poznámce)</t>
  </si>
  <si>
    <t>27902635</t>
  </si>
  <si>
    <t xml:space="preserve">Dodávka a montáž nového výtahu úsporný trakční výtah s bezpřevodovou pohonnou jednotkou umístěnou v prostoru šachty, typový, ekonomický, </t>
  </si>
  <si>
    <t xml:space="preserve">splňující dle  EN 81-20, EN 81-70, EN 81-71 Cat. I., EN 81-73 v platném znění a dalších harmonizovaných norem</t>
  </si>
  <si>
    <t>Jedná se o výtahovou šachtu , která spojuje 1.PP (podchod) a 1.NP (nástupiště), Výtah má 2 stanice a strojovna součástí šachty.</t>
  </si>
  <si>
    <t xml:space="preserve">Technické požadavky na Výtah : </t>
  </si>
  <si>
    <t>POČET JÍZD: 200 000 / rok.</t>
  </si>
  <si>
    <t>POHON: trakční bezpřevodový úsporný pohon s frekvenčním řízením otáček dorovnávajícím polohu kabiny ve stanici (± 5 mm).</t>
  </si>
  <si>
    <t>NOSNOST: minimální nosnost výtahu 630 kg / 8 osob.</t>
  </si>
  <si>
    <t>JMENOVITÁ RYCHLOST: bude navýšena na 1 m/s.</t>
  </si>
  <si>
    <t>ZDVIH: cca. 4 200 mm.</t>
  </si>
  <si>
    <t>POČET STANIC: 2 / 2 - označení stanic bude -1; 0.</t>
  </si>
  <si>
    <t>VÝCHOZÍ STANICE: 0 (nástupiště)</t>
  </si>
  <si>
    <t>ŘÍZENÍ: jednoduché řízení</t>
  </si>
  <si>
    <t>NOSNÉ PROSTŘEDKY: lana s životností minimmálně 10 let.</t>
  </si>
  <si>
    <t>NAPÁJECÍ SOUSTAVA: 3 PEN 50 Hz 400 V / TN-S.</t>
  </si>
  <si>
    <t>MAXIMÁLNÍ VÝSTUPNÍ VÝKON MOTORU: do 5 kW.</t>
  </si>
  <si>
    <t>JIŠTĚNÍ: 16 A.</t>
  </si>
  <si>
    <t>VÝTAH ZABEZPEČUJÍCÍ BEZBARIÉROVÉ UŽÍVÁNÍ STAVBY: z důvodu rozměrů šachty není požadováno. objednatel požaduje dodání takové technologie, která zajistí</t>
  </si>
  <si>
    <t>maximální možný velikostní rozměr kabiny a šíře šachetních dveří.</t>
  </si>
  <si>
    <t>EVAKUAČNÍ VÝTAH: NENÍ POŽADOVÁN.</t>
  </si>
  <si>
    <t xml:space="preserve">SPECIFIKACE ŠACHTY: </t>
  </si>
  <si>
    <t>VNITŘNÍ ROZMĚR ŠACHTY: šíře 1 640 mm x hloubka 1 790 mm (jedná se o orientační rozměry - nutno zaměřit).</t>
  </si>
  <si>
    <t>PROHLUBEŇ: 1 250 mm</t>
  </si>
  <si>
    <t>HORNÍ PŘEJEZD: 3 385 mm</t>
  </si>
  <si>
    <t>PROVEDENÍ ŠACHTY: stávající samostatná šachta zděná s železobetonovými podestami</t>
  </si>
  <si>
    <t>PROSTŘEDÍ: v šachtě normální dle ČSN 33 2000-5-51 tabulky 51 A, dle ČSN EN 81-20 (teplota +5°C až +40°C) se stávajícím odvětráním výtahu.</t>
  </si>
  <si>
    <t xml:space="preserve">KABINA VÝTAHU: </t>
  </si>
  <si>
    <t>neprůchozí</t>
  </si>
  <si>
    <t xml:space="preserve">MINIMÁLNÍ ROZMĚRY KABINY: šíře 1 100 mm x hloubka 1 400 mm x výška 2 100 mm </t>
  </si>
  <si>
    <t>ZADNÍ STĚNA (strana C): odolné vertikálně dělené lamely v provedení odolného strukturovaného nerezového plechu (dle výběru ze vzorníku dodavatele)</t>
  </si>
  <si>
    <t>BOČNÍ STĚNY (strana B a D): odolné vertikálně dělené lamely v provedení odolného strukturovaného nerezového plechu (dle výběru ze vzorníku dodavatele)</t>
  </si>
  <si>
    <t>ČELNÍ STĚNA (strana A): odolné vertikálně dělené lamely v provedení odolného strukturovaného nerezového plechu (dle výběru ze vzorníku dodavatele).</t>
  </si>
  <si>
    <t>OSVĚTLENÍ KABINY: podhledový strop zajištěný proti krádeži z kabiny s úsporným LED osvětlením DLE EN 81-71 Cat. I.z broušeného nerezového plechu.</t>
  </si>
  <si>
    <t>PODLAHA: z umělého kamene (dle výběru ze vzorníku dodavatele) ohraničená nerezovými okopovými lištami v provedení černého broušeného nerezového</t>
  </si>
  <si>
    <t>plechu odolného vůči otiskům prstů po celém obvodu kabiny.</t>
  </si>
  <si>
    <t>ZRCADLO: na zadní stěně kabiny v celé šířce a částečné výšce dle EN 81-70.</t>
  </si>
  <si>
    <t>NÁRAZOVÉ LIŠTY: ochranná nárazová lišta v jedné řadě umístěná na zadní stěně kabiny.</t>
  </si>
  <si>
    <t>MADLO: nerezové se zahnutými konci umístěné na zadní a boční stěně po celé délce v provedení černého broušeného nerezového plechu odolného vůči</t>
  </si>
  <si>
    <t>otiskům prstů dle EN 81-70.</t>
  </si>
  <si>
    <t>SEDAČKA: odolná sklopná nerezová sedačka s nosností 200 kg s certifikací dle EN 81-70 zkonstruovým tak, aby nemohlo dojít k poškození oděvu nebo</t>
  </si>
  <si>
    <t>skřípnutí prstů.</t>
  </si>
  <si>
    <t>KAMEROVÝ SYSTÉM: kabelová příprava pro instalaci kamerového systému, vlečné kabely včetně CAT 6e</t>
  </si>
  <si>
    <t xml:space="preserve">OVLÁDAČOVÁ KOMBINACE: zapuštěná ve stěně v odolném nerezovém provedení dle ČSN EN 81-71 Cat. I., s indikací záznamu, reliéfní a Braillovo písmo, </t>
  </si>
  <si>
    <t>signalizace přetížení s extra tlačítky pro prodlouženou volbu otvírání a zavírání dveří, s klíčovými přepínači pro prioritní volbu ovládání kabiny</t>
  </si>
  <si>
    <t xml:space="preserve">výtahu a uvedení výtahu mimo provoz v kabině, otevřené dveře, světla zapnuty, indikace; odolná kovová tlačítka s reliéfním a BRAILLE značením, </t>
  </si>
  <si>
    <t xml:space="preserve">INTERCOM mezi kabinou a ovládacím panelem, ostrahou a dispečinkem dodavatele dle servisní smlouvy s možnosti připojení výtahu na nepřetržitý </t>
  </si>
  <si>
    <t xml:space="preserve">monitoring výtahu 24/7 s predikcí poruch;  tlačítko ALARM pro spojení se stálou vyprošťovací službou.</t>
  </si>
  <si>
    <t>BEZBARIÉROVÝ PŘÍSTUP: Hlášení pater, indukční smyčka.</t>
  </si>
  <si>
    <t>DALŠÍ FUNKCE: bateriový sjezd výtahu do nejbližší stanice při přerušení dodávky elektrického proudu, vážící zařízení proti přetížení kabiny, funkce</t>
  </si>
  <si>
    <t>předotevírání dveří při dojíždění do stanice.</t>
  </si>
  <si>
    <t>ELEKTROINSTALACE: Bez požadavku na sníženou hořlavost. Jištění do 20 A, rozvaděč bez požární odolnosti.</t>
  </si>
  <si>
    <t xml:space="preserve">ROZVADĚČ VÝTAHU: instalovaný v nejvyšší stanici v rámu šachetních dveří v odolném strukturovaném nerezovém provedení. </t>
  </si>
  <si>
    <t>KABINOVÉ DVEŘE:</t>
  </si>
  <si>
    <t>automatické teleskopické dvoukřídlé dveře dle ČSN EN 81-71 Cat. I. v ANTIVANDAL určené pro náročný provoz; kategorie vytížení nad 400 000 cyklů za rok</t>
  </si>
  <si>
    <t>životnost při běžném servisu nad 10 mil. cyklů, rychlost otevírání 900 mm/s); komfort jízdy AAA; pohon dveří s frekvenčním měničem</t>
  </si>
  <si>
    <t xml:space="preserve">akustické parametry = max. 55 dBA) s odolnými prahy a celoplošnou bezpečnostní světelnou lištou.  </t>
  </si>
  <si>
    <t>MINIMÁLNÍ ROZMĚR: šíře 800 mm x výška 2 000 mm.</t>
  </si>
  <si>
    <t>PROVEDENÍ: odolná křídla dveří v nerezovém provedení s nepravidelným odolným povrchem.</t>
  </si>
  <si>
    <t>PRÁH: plný profil s bodovou nosností prahu 1 000 kg.</t>
  </si>
  <si>
    <t xml:space="preserve">ŠACHETNÍ DVEŘE: </t>
  </si>
  <si>
    <t>automatické teleskopické dvoukřídlé dveře dle dle ČSN EN 81-71 Cat. I. v ANTIVANDAL určené pro náročný provoz; kategorie vytížení nad 400 000 cyklů za</t>
  </si>
  <si>
    <t>rok; životnost při běžném servisu nad 10 mil. cyklů, rychlost otevírání 900 mm/s); komfort jízdy AAA</t>
  </si>
  <si>
    <t>akustické parametry = max. 55 dBA s odolnými prahy instalované do stávajících dveřních otvorů jednotlivých nástupišť.</t>
  </si>
  <si>
    <t xml:space="preserve">POŽÁRNÍ ODOLNOST: s požární odolností EW 60. </t>
  </si>
  <si>
    <t>NÁSTUPIŠTĚ:</t>
  </si>
  <si>
    <t>VENKOVNÍ OVLADAČOVÉ PRVKY: Kovová tlačítka s indikací potvrzení volby v rámu dveří dle ČSN EN 81-71 Cat. I.</t>
  </si>
  <si>
    <t>DIGITÁLNÍ UKAZATELE POLOHY A SMĚRU JÍZDY: Dig. ukazatel polohy a směru jízdy výtahu v rámu dveří ve všech st., nerez dle ČSN EN 81-71 Cat I</t>
  </si>
  <si>
    <t>124</t>
  </si>
  <si>
    <t>76799646R02</t>
  </si>
  <si>
    <t>-397471326</t>
  </si>
  <si>
    <t>Jedná se o výtahovou šachtu , která spojuje 1.PP (podchod) a 1.NP (vestibul), Výtah má 2 stanice a strojovna součástí šachty.</t>
  </si>
  <si>
    <t>VÝCHOZÍ STANICE: 0 (vestibul)</t>
  </si>
  <si>
    <t>PROHLUBEŇ: 1 380 mm</t>
  </si>
  <si>
    <t>HORNÍ PŘEJEZD: 3 630 mm</t>
  </si>
  <si>
    <t xml:space="preserve">PROVEDENÍ ŠACHTY: stávající samostatná kombinovaná šachta ve spodní částí železobetonová a horní části kovová konstrukce ohrazená sádrokartonem </t>
  </si>
  <si>
    <t>125</t>
  </si>
  <si>
    <t>76799646R03</t>
  </si>
  <si>
    <t>-56149974</t>
  </si>
  <si>
    <t>SPECIFIKACE OBOU SAMOSTATNÝCH VÝTAHŮ:</t>
  </si>
  <si>
    <t>CHARAKTERISTIKA: úsporné evakuační trakční výtahy s bezpřevodovou pohonnou jednotkou umístěnou v prostoru šachty, typový, ekonomický, splňující dle EN</t>
  </si>
  <si>
    <t xml:space="preserve">81‐20, EN 81-70, EN 81-71 Cat. I., EN 27 4014  v platném znění a dalších harmonizovaných norem.</t>
  </si>
  <si>
    <t>NOSNOST: minimální nosnost výtahu 1 000 kg / 13 osob.</t>
  </si>
  <si>
    <t>JMENOVITÁ RYCHLOST: bude navýšena na 1,75 m/s.</t>
  </si>
  <si>
    <t>ZDVIH: cca. 44 340 mm.</t>
  </si>
  <si>
    <t>POČET STANIC: 14 / 14 - označení stanic bude -1; 0; 1; 2; 3; 4; 5; 6; 7; 8; 9; 10; 11; 12.</t>
  </si>
  <si>
    <t>VÝCHOZÍ STANICE: 0.</t>
  </si>
  <si>
    <t>ŘÍZENÍ: skupinové obousměrné sběrné řízení DUPLEX</t>
  </si>
  <si>
    <t>NOSNÉ PROSTŘEDKY: lana s životností 10 let.</t>
  </si>
  <si>
    <t>NAPÁJECÍ SOUSTAVA: 3 NPE 50 Hz 400 V / TN‐S.</t>
  </si>
  <si>
    <t>MAXIMÁLNÍ VÝSTUPNÍ VÝKON MOTORU: do 12 kW.</t>
  </si>
  <si>
    <t>JIŠTĚNÍ: 32 A.</t>
  </si>
  <si>
    <t>VÝTAH ZABEZPEČUJÍCÍ BEZBARIÉROVÉ UŽÍVÁNÍ STAVBY: ANO dle platných norem EN 81-70.</t>
  </si>
  <si>
    <t>EVAKUAČNÍ VÝTAH: ANO.</t>
  </si>
  <si>
    <t xml:space="preserve">SPECIFIKACE OBOU SAMOSTATNÝCH ŠACHET: </t>
  </si>
  <si>
    <t xml:space="preserve">VNITŘNÍ ROZMĚR ŠACHTY: šíře 1 800 mm x hloubka 2 480 mm (LEVÝ VÝTAH) + šíře 1 950 mm x hloubka 2 250 mm (PRAVÝ VÝTAH) - jedná se o orientační rozměry </t>
  </si>
  <si>
    <t>- nutno zaměřit svislost šachet.</t>
  </si>
  <si>
    <t xml:space="preserve">PROHLUBEŇ: 2 395 mm (LEVÝ VÝTAH) a 2 420 mm (PRAVÝ VÝTAH) - dle platných norem bude provedeno snížení prohlubně na maximální hloubku 1 550 (mm). Tato </t>
  </si>
  <si>
    <t>úprava bude provedena dodávkou a montáží pochozích plechů a L profilů, které budou společně s HEB profily sloužit jako podpěra těchto pochozích plechů</t>
  </si>
  <si>
    <t>Detail bude zpracován po výběru dodavatele technologie.</t>
  </si>
  <si>
    <t>HORNÍ PŘEJEZD: 4 067 mm (LEVÝ VÝTAH) + 4 067 mm po zřízení nové stanice (PRAVÝ VÝTAH).</t>
  </si>
  <si>
    <t>PROVEDENÍ ŠACHTY: stávající samostatné železobetonové šachty.</t>
  </si>
  <si>
    <t>PROSTŘEDÍ: v šachtě normální dle ČSN 33 2000-5-51 tabulky 51 A, dle ČSN EN 81-20 (teplota +5oC až +40oC) se stávajícím odvětráním výtahu.</t>
  </si>
  <si>
    <t xml:space="preserve">STROJOVNA: stávající strojovna bude zrušena. Prostor zrušené strojovny bude upraven pro instalaci nových rozvaděčů a nouzového zdroje pro </t>
  </si>
  <si>
    <t>evakuační režim výtahů včetně instalace vchodových dveří s požární odolností (dle zpracovaného PBŘ).</t>
  </si>
  <si>
    <t xml:space="preserve">KABINY VÝTAHŮ: </t>
  </si>
  <si>
    <t>NEPRŮCHOZÍ</t>
  </si>
  <si>
    <t>MINIMÁLNÍ ROZMĚRY KABINY: šíře 1 100 mm x hloubka 2 100 mm x výška 2 300 mm (LEVÝ VÝTAH) + šíře 1 400 mm x hloubka 1 900 mm x výška 2 300 mm</t>
  </si>
  <si>
    <t xml:space="preserve">(PRAVÝ VÝTAH)  - OBJEDNATEL UPŘEDNOSTŇUJE MAXIMÁLNÍ MOŽNÝ ROZMĚR KABINY.</t>
  </si>
  <si>
    <t>ZADNÍ STĚNA (strana C): odolné vertikálně dělené lamely v provedení odolného strukturovaného nerezového plechu (dle výběru ze vzorníku dodavatele).</t>
  </si>
  <si>
    <t>OSVĚTLENÍ KABINY: odolný podhledový strop zajištěný proti krádeži z kabiny s úsporným LED osvětlením z broušeného nerezového plechu.</t>
  </si>
  <si>
    <t xml:space="preserve">DOPLŇKY: čištění vzduchu v kabině za pomocí technologie UV světla a fotokatalytické oxidace v kombinaci s fotokatalýzou vytvářející oxidační činidla, </t>
  </si>
  <si>
    <t>která výrazně snižují pachy, látky znečišťující ovzduší, VOC (chemické pachy), kouř, plísně a bakterie ve vzduchu.</t>
  </si>
  <si>
    <t>PODLAHA: z umělého kamene (dle výběru ze vzorníku dodavatele) ohraničená nerezovými okopovými lištami v provedení černého broušeného nerezového plechu</t>
  </si>
  <si>
    <t>odolného vůči otiskům prstů po celém obvodu kabiny.</t>
  </si>
  <si>
    <t>SEDAČKA: odolná sklopná nerezová sedačka s nosností 200 kg s certifikací dle EN 81-70 zkonstruovaným tak, aby nemohlo dojít k poškození oděvu nebo</t>
  </si>
  <si>
    <t xml:space="preserve">KAMEROVÝ SYSTÉM, MIKROČIPOVÉ KARTY: kabelová příprava pro instalaci kamerového systému. </t>
  </si>
  <si>
    <t>INTERCOM mezi kabinou a ovládacím panelem, ostrahou a dispečinkem dodavatele dle servisní smlouvy s možnosti připojení výtahu na nepřetržitý</t>
  </si>
  <si>
    <t>ELEKTROINSTALACE: bezhalogenová elektroinstalace. Jištění do 35 A.</t>
  </si>
  <si>
    <t>ROZVADĚČE VÝTAHŮ: instalované v prostoru zrušené strojovny včetně protipožárních dvířek PROMAT s požární odolností.</t>
  </si>
  <si>
    <t>TYP: automatické teleskopické dvoukřídlé dveře dle ČSN EN 81-71 Cat. I. v ANTIVANDAL určené pro náročný provoz; kategorie vytížení nad 400 000 cyklů</t>
  </si>
  <si>
    <t xml:space="preserve">za rok; životnost při běžném servisu nad 10 mil. cyklů, rychlost otevírání 900 mm/s); komfort jízdy AAA; pohon dveří s frekvenčním měničem; akustické </t>
  </si>
  <si>
    <t xml:space="preserve">parametry = max. 55 dBA) s odolnými prahy a celoplošnou bezpečnostní světelnou lištou.  </t>
  </si>
  <si>
    <t>TYP: automatické teleskopické dvoukřídlé dveře dle dle ČSN EN 81-71 Cat. I. v ANTIVANDAL určené pro náročný provoz; kategorie vytížení nad 400 000</t>
  </si>
  <si>
    <t>za rok; životnost při běžném servisu nad 10 mil. cyklů, rychlost otevírání 900 mm/s); komfort jízdy AAA; akustické parametry = max. 55 dBA s odolnými</t>
  </si>
  <si>
    <t xml:space="preserve"> prahy instalované do stávajících dveřních otvorů jednotlivých nástupišť.</t>
  </si>
  <si>
    <t xml:space="preserve">VENKOVNÍ OVLADAČOVÉ PRVKY: Kovová tlačítka s indikací potvrzení volby ve zdi vedle  rámu dveří dle ČSN EN 81-71 Cat. I. zvlášť pro každý výtah.</t>
  </si>
  <si>
    <t>DIGITÁLNÍ UKAZATELE POLOHY A SMĚRU JÍZDY: Digitální ukazatel polohy a směru jízdy výtahu v rámu dveří ve všech stanicích, provedení nerez dle ČSN</t>
  </si>
  <si>
    <t>EN 81-71 Cat. I.</t>
  </si>
  <si>
    <t>126</t>
  </si>
  <si>
    <t>998767203</t>
  </si>
  <si>
    <t>Přesun hmot procentní pro zámečnické konstrukce v objektech v přes 12 do 24 m</t>
  </si>
  <si>
    <t>1886072719</t>
  </si>
  <si>
    <t>Přesun hmot pro zámečnické konstrukce stanovený procentní sazbou (%) z ceny vodorovná dopravní vzdálenost do 50 m v objektech výšky přes 12 do 24 m</t>
  </si>
  <si>
    <t>https://podminky.urs.cz/item/CS_URS_2023_01/998767203</t>
  </si>
  <si>
    <t>771</t>
  </si>
  <si>
    <t>Podlahy z dlaždic</t>
  </si>
  <si>
    <t>127</t>
  </si>
  <si>
    <t>771551810</t>
  </si>
  <si>
    <t>Demontáž podlah z dlaždic teracových kladených do malty</t>
  </si>
  <si>
    <t>-1547579485</t>
  </si>
  <si>
    <t>128</t>
  </si>
  <si>
    <t>771553913</t>
  </si>
  <si>
    <t>Výměna teracové dlaždice lepené, velikosti přes 9 do 12 ks/ m2</t>
  </si>
  <si>
    <t>-2012288355</t>
  </si>
  <si>
    <t>129</t>
  </si>
  <si>
    <t>59247001</t>
  </si>
  <si>
    <t>dlaždice teracová 300x300x30mm</t>
  </si>
  <si>
    <t>-2103943417</t>
  </si>
  <si>
    <t>1*1,1 "Přepočtené koeficientem množství</t>
  </si>
  <si>
    <t>130</t>
  </si>
  <si>
    <t>771571810</t>
  </si>
  <si>
    <t>Demontáž podlah z dlaždic keramických kladených do malty</t>
  </si>
  <si>
    <t>-1759866365</t>
  </si>
  <si>
    <t>131</t>
  </si>
  <si>
    <t>771573913</t>
  </si>
  <si>
    <t>Výměna keramické dlaždice lepené velikosti přes 9 do 12 ks/m2</t>
  </si>
  <si>
    <t>-851996599</t>
  </si>
  <si>
    <t>132</t>
  </si>
  <si>
    <t>59761409</t>
  </si>
  <si>
    <t>dlažba keramická slinutá protiskluzná do interiéru i exteriéru pro vysoké mechanické namáhání přes 9 do 12ks/m2</t>
  </si>
  <si>
    <t>955697466</t>
  </si>
  <si>
    <t>133</t>
  </si>
  <si>
    <t>998771203</t>
  </si>
  <si>
    <t>Přesun hmot procentní pro podlahy z dlaždic v objektech v přes 12 do 24 m</t>
  </si>
  <si>
    <t>986751554</t>
  </si>
  <si>
    <t>Přesun hmot pro podlahy z dlaždic stanovený procentní sazbou (%) z ceny vodorovná dopravní vzdálenost do 50 m v objektech výšky přes 12 do 24 m</t>
  </si>
  <si>
    <t>https://podminky.urs.cz/item/CS_URS_2023_01/998771203</t>
  </si>
  <si>
    <t>781</t>
  </si>
  <si>
    <t>Dokončovací práce - obklady</t>
  </si>
  <si>
    <t>134</t>
  </si>
  <si>
    <t>771573810R01</t>
  </si>
  <si>
    <t>Demontáž podlah z dlaždic keramických lepených</t>
  </si>
  <si>
    <t>79583735</t>
  </si>
  <si>
    <t>135</t>
  </si>
  <si>
    <t>781473810</t>
  </si>
  <si>
    <t>Demontáž obkladů z dlaždic keramických lepených</t>
  </si>
  <si>
    <t>1198529139</t>
  </si>
  <si>
    <t>136</t>
  </si>
  <si>
    <t>781473918</t>
  </si>
  <si>
    <t>Výměna keramické obkladačky lepené, velikosti přes 4 do 6 ks/m2</t>
  </si>
  <si>
    <t>1487762584</t>
  </si>
  <si>
    <t>137</t>
  </si>
  <si>
    <t>59761001</t>
  </si>
  <si>
    <t>obklad velkoformátový keramický hladký přes 4 do 6ks/m2</t>
  </si>
  <si>
    <t>1361853673</t>
  </si>
  <si>
    <t>12,208</t>
  </si>
  <si>
    <t>12,208*1,15 "Přepočtené koeficientem množství</t>
  </si>
  <si>
    <t>138</t>
  </si>
  <si>
    <t>781473928</t>
  </si>
  <si>
    <t>Výměna keramické obkladačky lepené, velikosti přes 4 do 8 ks/m2</t>
  </si>
  <si>
    <t>2054431878</t>
  </si>
  <si>
    <t>139</t>
  </si>
  <si>
    <t>59761627</t>
  </si>
  <si>
    <t>obklad keramický hladký přes 4 do 8ks/m2</t>
  </si>
  <si>
    <t>-1004394379</t>
  </si>
  <si>
    <t>140</t>
  </si>
  <si>
    <t>781473928R02</t>
  </si>
  <si>
    <t>Výměna keramické dlažbyy lepené, velikosti přes 8 do 10 ks/m2</t>
  </si>
  <si>
    <t>-1281851555</t>
  </si>
  <si>
    <t>141</t>
  </si>
  <si>
    <t>59761627R03</t>
  </si>
  <si>
    <t>Dlažba keramická hladká přes 8 do 10ks/m2</t>
  </si>
  <si>
    <t>745101626</t>
  </si>
  <si>
    <t>142</t>
  </si>
  <si>
    <t>781494111</t>
  </si>
  <si>
    <t>Obklad - dokončující práce profily ukončovací plastové lepené flexibilním lepidlem rohové</t>
  </si>
  <si>
    <t>-1882053917</t>
  </si>
  <si>
    <t>143</t>
  </si>
  <si>
    <t>998781203</t>
  </si>
  <si>
    <t>Přesun hmot procentní pro obklady keramické v objektech v přes 12 do 24 m</t>
  </si>
  <si>
    <t>-1596307623</t>
  </si>
  <si>
    <t>Přesun hmot pro obklady keramické stanovený procentní sazbou (%) z ceny vodorovná dopravní vzdálenost do 50 m v objektech výšky přes 12 do 24 m</t>
  </si>
  <si>
    <t>https://podminky.urs.cz/item/CS_URS_2023_01/998781203</t>
  </si>
  <si>
    <t>783</t>
  </si>
  <si>
    <t>Dokončovací práce - nátěry</t>
  </si>
  <si>
    <t>144</t>
  </si>
  <si>
    <t>783813101</t>
  </si>
  <si>
    <t>Penetrační nátěr omítek hladkých betonových povrchů syntetický</t>
  </si>
  <si>
    <t>827545986</t>
  </si>
  <si>
    <t>145</t>
  </si>
  <si>
    <t>783817101</t>
  </si>
  <si>
    <t>Krycí (ochranný ) nátěr omítek jednonásobný hladkých betonových povrchů nebo povrchů z desek na bázi dřeva (dřevovláknitých apod.) syntetický</t>
  </si>
  <si>
    <t>-1629713539</t>
  </si>
  <si>
    <t>146</t>
  </si>
  <si>
    <t>783913151</t>
  </si>
  <si>
    <t>Penetrační nátěr betonových podlah hladkých (z pohledového nebo gletovaného betonu, stěrky apod.) syntetický</t>
  </si>
  <si>
    <t>-966339485</t>
  </si>
  <si>
    <t>147</t>
  </si>
  <si>
    <t>783917151</t>
  </si>
  <si>
    <t>Krycí (uzavírací) nátěr betonových podlah jednonásobný syntetický</t>
  </si>
  <si>
    <t>-1757852998</t>
  </si>
  <si>
    <t>784</t>
  </si>
  <si>
    <t>Dokončovací práce - malby a tapety</t>
  </si>
  <si>
    <t>148</t>
  </si>
  <si>
    <t>784181105</t>
  </si>
  <si>
    <t>Penetrace podkladu jednonásobná základní akrylátová bezbarvá v místnostech výšky přes 5,00 m</t>
  </si>
  <si>
    <t>1755689281</t>
  </si>
  <si>
    <t>"Opravy výmaleb chodeb v návaznosti na práce "7*5*2</t>
  </si>
  <si>
    <t>"Výmalba nově vyzděných příček" 7*4*5</t>
  </si>
  <si>
    <t>149</t>
  </si>
  <si>
    <t>784221105</t>
  </si>
  <si>
    <t>Malby z malířských směsí otěruvzdorných za sucha dvojnásobné, bílé za sucha otěruvzdorné dobře v místnostech výšky přes 5,00 m</t>
  </si>
  <si>
    <t>96830050</t>
  </si>
  <si>
    <t>Práce a dodávky M</t>
  </si>
  <si>
    <t>22-M</t>
  </si>
  <si>
    <t>Montáže technologických zařízení pro dopravní stavby</t>
  </si>
  <si>
    <t>150</t>
  </si>
  <si>
    <t>220450007</t>
  </si>
  <si>
    <t>Montáž datové skříně rack</t>
  </si>
  <si>
    <t>-556268224</t>
  </si>
  <si>
    <t>https://podminky.urs.cz/item/CS_URS_2023_01/220450007</t>
  </si>
  <si>
    <t>151</t>
  </si>
  <si>
    <t>88887254</t>
  </si>
  <si>
    <t>Rozvaděč, nástěnný, výška 12U, hloubka 600 mm, nosnost 40 kg, úroveň krytí IP20, prosklené dveře, zamykatelné dveře a boční panely, odnímatelné bočnice, pozice pro 2x 120 mm ventilátor.</t>
  </si>
  <si>
    <t>256</t>
  </si>
  <si>
    <t>-1543784401</t>
  </si>
  <si>
    <t>VRN</t>
  </si>
  <si>
    <t>Vedlejší rozpočtové náklady</t>
  </si>
  <si>
    <t>VRN1</t>
  </si>
  <si>
    <t>Průzkumné, geodetické a projektové práce</t>
  </si>
  <si>
    <t>152</t>
  </si>
  <si>
    <t>013254002</t>
  </si>
  <si>
    <t xml:space="preserve">Dokumentace realizačního provádění stavby, včetně statického výpočtu </t>
  </si>
  <si>
    <t>1024</t>
  </si>
  <si>
    <t>-419420010</t>
  </si>
  <si>
    <t>VRN3</t>
  </si>
  <si>
    <t>Zařízení staveniště</t>
  </si>
  <si>
    <t>153</t>
  </si>
  <si>
    <t>032503000</t>
  </si>
  <si>
    <t>Skládky na staveništi</t>
  </si>
  <si>
    <t>-2021685161</t>
  </si>
  <si>
    <t>154</t>
  </si>
  <si>
    <t>034103000</t>
  </si>
  <si>
    <t>Oplocení staveniště</t>
  </si>
  <si>
    <t>850913831</t>
  </si>
  <si>
    <t>155</t>
  </si>
  <si>
    <t>039103000</t>
  </si>
  <si>
    <t>Rozebrání, bourání a odvoz zařízení staveniště</t>
  </si>
  <si>
    <t>-1685810795</t>
  </si>
  <si>
    <t>VRN4</t>
  </si>
  <si>
    <t>Inženýrská činnost</t>
  </si>
  <si>
    <t>156</t>
  </si>
  <si>
    <t>043194001</t>
  </si>
  <si>
    <t>Revize ELEKTRO (přívod a rozvaděč pro výtah) revizní technik s oprávněním "D"</t>
  </si>
  <si>
    <t>-429357666</t>
  </si>
  <si>
    <t>157</t>
  </si>
  <si>
    <t>043194001.1</t>
  </si>
  <si>
    <t>2110451075</t>
  </si>
  <si>
    <t>Revize elektrického zařízení - výtah - revizní technik s oprávněním "D"</t>
  </si>
  <si>
    <t>158</t>
  </si>
  <si>
    <t>043194005</t>
  </si>
  <si>
    <t>Zkouška provozuschopnosti a funkční zkouška požárně bezpečnostního zařízení (šachetní dveře výtahu s PO odolností) Ostatní zkoušky</t>
  </si>
  <si>
    <t>1979852197</t>
  </si>
  <si>
    <t>159</t>
  </si>
  <si>
    <t>043194006</t>
  </si>
  <si>
    <t>Ostatní zkoušky</t>
  </si>
  <si>
    <t>1797252840</t>
  </si>
  <si>
    <t>Vydání průkazu způsobilosti určených technických zařízení Drážním úřadem</t>
  </si>
  <si>
    <t>VRN7</t>
  </si>
  <si>
    <t>Provozní vlivy</t>
  </si>
  <si>
    <t>160</t>
  </si>
  <si>
    <t>071203000</t>
  </si>
  <si>
    <t>Provoz dalšího subjektu</t>
  </si>
  <si>
    <t>-2080858241</t>
  </si>
  <si>
    <t>161</t>
  </si>
  <si>
    <t>076103001</t>
  </si>
  <si>
    <t>Křížení el. vedení s vedením - projednání omezení</t>
  </si>
  <si>
    <t>soubro</t>
  </si>
  <si>
    <t>1571817680</t>
  </si>
  <si>
    <t>https://podminky.urs.cz/item/CS_URS_2023_01/076103001</t>
  </si>
  <si>
    <t>162</t>
  </si>
  <si>
    <t>076103012</t>
  </si>
  <si>
    <t>Křížení el. vedení - vypnutí kříženého VN, NN</t>
  </si>
  <si>
    <t>466351432</t>
  </si>
  <si>
    <t>https://podminky.urs.cz/item/CS_URS_2023_01/076103012</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</si>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</sst>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7"/>
      <color rgb="FF979797"/>
      <name val="Arial CE"/>
    </font>
    <font>
      <i/>
      <u/>
      <sz val="7"/>
      <color rgb="FF979797"/>
      <name val="Calibri"/>
      <scheme val="minor"/>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6"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0" fontId="23" fillId="0" borderId="16" xfId="0" applyFont="1" applyBorder="1" applyAlignment="1" applyProtection="1">
      <alignment horizontal="lef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167" fontId="22" fillId="2" borderId="23" xfId="0" applyNumberFormat="1" applyFont="1" applyFill="1" applyBorder="1" applyAlignment="1" applyProtection="1">
      <alignment vertical="center"/>
      <protection locked="0"/>
    </xf>
    <xf numFmtId="0" fontId="39"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612315418" TargetMode="External" /><Relationship Id="rId2" Type="http://schemas.openxmlformats.org/officeDocument/2006/relationships/hyperlink" Target="https://podminky.urs.cz/item/CS_URS_2023_01/721211911" TargetMode="External" /><Relationship Id="rId3" Type="http://schemas.openxmlformats.org/officeDocument/2006/relationships/hyperlink" Target="https://podminky.urs.cz/item/CS_URS_2023_01/735411105" TargetMode="External" /><Relationship Id="rId4" Type="http://schemas.openxmlformats.org/officeDocument/2006/relationships/hyperlink" Target="https://podminky.urs.cz/item/CS_URS_2023_01/998735203" TargetMode="External" /><Relationship Id="rId5" Type="http://schemas.openxmlformats.org/officeDocument/2006/relationships/hyperlink" Target="https://podminky.urs.cz/item/CS_URS_2023_01/741122015" TargetMode="External" /><Relationship Id="rId6" Type="http://schemas.openxmlformats.org/officeDocument/2006/relationships/hyperlink" Target="https://podminky.urs.cz/item/CS_URS_2023_01/741313033" TargetMode="External" /><Relationship Id="rId7" Type="http://schemas.openxmlformats.org/officeDocument/2006/relationships/hyperlink" Target="https://podminky.urs.cz/item/CS_URS_2023_01/741320101" TargetMode="External" /><Relationship Id="rId8" Type="http://schemas.openxmlformats.org/officeDocument/2006/relationships/hyperlink" Target="https://podminky.urs.cz/item/CS_URS_2023_01/742110041" TargetMode="External" /><Relationship Id="rId9" Type="http://schemas.openxmlformats.org/officeDocument/2006/relationships/hyperlink" Target="https://podminky.urs.cz/item/CS_URS_2023_01/742124001" TargetMode="External" /><Relationship Id="rId10" Type="http://schemas.openxmlformats.org/officeDocument/2006/relationships/hyperlink" Target="https://podminky.urs.cz/item/CS_URS_2023_01/742124005" TargetMode="External" /><Relationship Id="rId11" Type="http://schemas.openxmlformats.org/officeDocument/2006/relationships/hyperlink" Target="https://podminky.urs.cz/item/CS_URS_2023_01/742230001" TargetMode="External" /><Relationship Id="rId12" Type="http://schemas.openxmlformats.org/officeDocument/2006/relationships/hyperlink" Target="https://podminky.urs.cz/item/CS_URS_2023_01/742230002" TargetMode="External" /><Relationship Id="rId13" Type="http://schemas.openxmlformats.org/officeDocument/2006/relationships/hyperlink" Target="https://podminky.urs.cz/item/CS_URS_2023_01/742230004" TargetMode="External" /><Relationship Id="rId14" Type="http://schemas.openxmlformats.org/officeDocument/2006/relationships/hyperlink" Target="https://podminky.urs.cz/item/CS_URS_2023_01/742230009" TargetMode="External" /><Relationship Id="rId15" Type="http://schemas.openxmlformats.org/officeDocument/2006/relationships/hyperlink" Target="https://podminky.urs.cz/item/CS_URS_2023_01/742230101" TargetMode="External" /><Relationship Id="rId16" Type="http://schemas.openxmlformats.org/officeDocument/2006/relationships/hyperlink" Target="https://podminky.urs.cz/item/CS_URS_2023_01/742230102" TargetMode="External" /><Relationship Id="rId17" Type="http://schemas.openxmlformats.org/officeDocument/2006/relationships/hyperlink" Target="https://podminky.urs.cz/item/CS_URS_2023_01/742230103" TargetMode="External" /><Relationship Id="rId18" Type="http://schemas.openxmlformats.org/officeDocument/2006/relationships/hyperlink" Target="https://podminky.urs.cz/item/CS_URS_2023_01/742330012" TargetMode="External" /><Relationship Id="rId19" Type="http://schemas.openxmlformats.org/officeDocument/2006/relationships/hyperlink" Target="https://podminky.urs.cz/item/CS_URS_2023_01/742330012" TargetMode="External" /><Relationship Id="rId20" Type="http://schemas.openxmlformats.org/officeDocument/2006/relationships/hyperlink" Target="https://podminky.urs.cz/item/CS_URS_2023_01/742330021" TargetMode="External" /><Relationship Id="rId21" Type="http://schemas.openxmlformats.org/officeDocument/2006/relationships/hyperlink" Target="https://podminky.urs.cz/item/CS_URS_2023_01/742330024" TargetMode="External" /><Relationship Id="rId22" Type="http://schemas.openxmlformats.org/officeDocument/2006/relationships/hyperlink" Target="https://podminky.urs.cz/item/CS_URS_2023_01/742330043" TargetMode="External" /><Relationship Id="rId23" Type="http://schemas.openxmlformats.org/officeDocument/2006/relationships/hyperlink" Target="https://podminky.urs.cz/item/CS_URS_2023_01/742330051" TargetMode="External" /><Relationship Id="rId24" Type="http://schemas.openxmlformats.org/officeDocument/2006/relationships/hyperlink" Target="https://podminky.urs.cz/item/CS_URS_2023_01/742330052" TargetMode="External" /><Relationship Id="rId25" Type="http://schemas.openxmlformats.org/officeDocument/2006/relationships/hyperlink" Target="https://podminky.urs.cz/item/CS_URS_2023_01/998742181" TargetMode="External" /><Relationship Id="rId26" Type="http://schemas.openxmlformats.org/officeDocument/2006/relationships/hyperlink" Target="https://podminky.urs.cz/item/CS_URS_2023_01/998742205" TargetMode="External" /><Relationship Id="rId27" Type="http://schemas.openxmlformats.org/officeDocument/2006/relationships/hyperlink" Target="https://podminky.urs.cz/item/CS_URS_2023_01/998762204" TargetMode="External" /><Relationship Id="rId28" Type="http://schemas.openxmlformats.org/officeDocument/2006/relationships/hyperlink" Target="https://podminky.urs.cz/item/CS_URS_2023_01/767531121" TargetMode="External" /><Relationship Id="rId29" Type="http://schemas.openxmlformats.org/officeDocument/2006/relationships/hyperlink" Target="https://podminky.urs.cz/item/CS_URS_2023_01/767531111" TargetMode="External" /><Relationship Id="rId30" Type="http://schemas.openxmlformats.org/officeDocument/2006/relationships/hyperlink" Target="https://podminky.urs.cz/item/CS_URS_2023_01/998767203" TargetMode="External" /><Relationship Id="rId31" Type="http://schemas.openxmlformats.org/officeDocument/2006/relationships/hyperlink" Target="https://podminky.urs.cz/item/CS_URS_2023_01/998771203" TargetMode="External" /><Relationship Id="rId32" Type="http://schemas.openxmlformats.org/officeDocument/2006/relationships/hyperlink" Target="https://podminky.urs.cz/item/CS_URS_2023_01/998781203" TargetMode="External" /><Relationship Id="rId33" Type="http://schemas.openxmlformats.org/officeDocument/2006/relationships/hyperlink" Target="https://podminky.urs.cz/item/CS_URS_2023_01/220450007" TargetMode="External" /><Relationship Id="rId34" Type="http://schemas.openxmlformats.org/officeDocument/2006/relationships/hyperlink" Target="https://podminky.urs.cz/item/CS_URS_2023_01/076103001" TargetMode="External" /><Relationship Id="rId35" Type="http://schemas.openxmlformats.org/officeDocument/2006/relationships/hyperlink" Target="https://podminky.urs.cz/item/CS_URS_2023_01/076103012" TargetMode="External" /><Relationship Id="rId36"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2023_014o</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650220016 Opravy výtahů, eskalátorů v obvodu OŘ UNL</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obvod OŘ Ústí nad Labem</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6. 4. 2023</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Správa železic, státní organizace</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 xml:space="preserve"> </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19</v>
      </c>
      <c r="AR54" s="105"/>
      <c r="AS54" s="106">
        <f>ROUND(AS55,2)</f>
        <v>0</v>
      </c>
      <c r="AT54" s="107">
        <f>ROUND(SUM(AV54:AW54),2)</f>
        <v>0</v>
      </c>
      <c r="AU54" s="108">
        <f>ROUND(AU55,5)</f>
        <v>0</v>
      </c>
      <c r="AV54" s="107">
        <f>ROUND(AZ54*L29,2)</f>
        <v>0</v>
      </c>
      <c r="AW54" s="107">
        <f>ROUND(BA54*L30,2)</f>
        <v>0</v>
      </c>
      <c r="AX54" s="107">
        <f>ROUND(BB54*L29,2)</f>
        <v>0</v>
      </c>
      <c r="AY54" s="107">
        <f>ROUND(BC54*L30,2)</f>
        <v>0</v>
      </c>
      <c r="AZ54" s="107">
        <f>ROUND(AZ55,2)</f>
        <v>0</v>
      </c>
      <c r="BA54" s="107">
        <f>ROUND(BA55,2)</f>
        <v>0</v>
      </c>
      <c r="BB54" s="107">
        <f>ROUND(BB55,2)</f>
        <v>0</v>
      </c>
      <c r="BC54" s="107">
        <f>ROUND(BC55,2)</f>
        <v>0</v>
      </c>
      <c r="BD54" s="109">
        <f>ROUND(BD55,2)</f>
        <v>0</v>
      </c>
      <c r="BE54" s="6"/>
      <c r="BS54" s="110" t="s">
        <v>72</v>
      </c>
      <c r="BT54" s="110" t="s">
        <v>73</v>
      </c>
      <c r="BV54" s="110" t="s">
        <v>74</v>
      </c>
      <c r="BW54" s="110" t="s">
        <v>5</v>
      </c>
      <c r="BX54" s="110" t="s">
        <v>75</v>
      </c>
      <c r="CL54" s="110" t="s">
        <v>19</v>
      </c>
    </row>
    <row r="55" s="7" customFormat="1" ht="24.75" customHeight="1">
      <c r="A55" s="111" t="s">
        <v>76</v>
      </c>
      <c r="B55" s="112"/>
      <c r="C55" s="113"/>
      <c r="D55" s="114" t="s">
        <v>14</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'2023_014o - 650220016 Opr...'!J28</f>
        <v>0</v>
      </c>
      <c r="AH55" s="115"/>
      <c r="AI55" s="115"/>
      <c r="AJ55" s="115"/>
      <c r="AK55" s="115"/>
      <c r="AL55" s="115"/>
      <c r="AM55" s="115"/>
      <c r="AN55" s="116">
        <f>SUM(AG55,AT55)</f>
        <v>0</v>
      </c>
      <c r="AO55" s="115"/>
      <c r="AP55" s="115"/>
      <c r="AQ55" s="117" t="s">
        <v>77</v>
      </c>
      <c r="AR55" s="118"/>
      <c r="AS55" s="119">
        <v>0</v>
      </c>
      <c r="AT55" s="120">
        <f>ROUND(SUM(AV55:AW55),2)</f>
        <v>0</v>
      </c>
      <c r="AU55" s="121">
        <f>'2023_014o - 650220016 Opr...'!P101</f>
        <v>0</v>
      </c>
      <c r="AV55" s="120">
        <f>'2023_014o - 650220016 Opr...'!J31</f>
        <v>0</v>
      </c>
      <c r="AW55" s="120">
        <f>'2023_014o - 650220016 Opr...'!J32</f>
        <v>0</v>
      </c>
      <c r="AX55" s="120">
        <f>'2023_014o - 650220016 Opr...'!J33</f>
        <v>0</v>
      </c>
      <c r="AY55" s="120">
        <f>'2023_014o - 650220016 Opr...'!J34</f>
        <v>0</v>
      </c>
      <c r="AZ55" s="120">
        <f>'2023_014o - 650220016 Opr...'!F31</f>
        <v>0</v>
      </c>
      <c r="BA55" s="120">
        <f>'2023_014o - 650220016 Opr...'!F32</f>
        <v>0</v>
      </c>
      <c r="BB55" s="120">
        <f>'2023_014o - 650220016 Opr...'!F33</f>
        <v>0</v>
      </c>
      <c r="BC55" s="120">
        <f>'2023_014o - 650220016 Opr...'!F34</f>
        <v>0</v>
      </c>
      <c r="BD55" s="122">
        <f>'2023_014o - 650220016 Opr...'!F35</f>
        <v>0</v>
      </c>
      <c r="BE55" s="7"/>
      <c r="BT55" s="123" t="s">
        <v>78</v>
      </c>
      <c r="BU55" s="123" t="s">
        <v>79</v>
      </c>
      <c r="BV55" s="123" t="s">
        <v>74</v>
      </c>
      <c r="BW55" s="123" t="s">
        <v>5</v>
      </c>
      <c r="BX55" s="123" t="s">
        <v>75</v>
      </c>
      <c r="CL55" s="123" t="s">
        <v>19</v>
      </c>
    </row>
    <row r="56" s="2" customFormat="1" ht="30" customHeight="1">
      <c r="A56" s="39"/>
      <c r="B56" s="4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5"/>
      <c r="AS56" s="39"/>
      <c r="AT56" s="39"/>
      <c r="AU56" s="39"/>
      <c r="AV56" s="39"/>
      <c r="AW56" s="39"/>
      <c r="AX56" s="39"/>
      <c r="AY56" s="39"/>
      <c r="AZ56" s="39"/>
      <c r="BA56" s="39"/>
      <c r="BB56" s="39"/>
      <c r="BC56" s="39"/>
      <c r="BD56" s="39"/>
      <c r="BE56" s="39"/>
    </row>
    <row r="57" s="2" customFormat="1" ht="6.96" customHeight="1">
      <c r="A57" s="39"/>
      <c r="B57" s="60"/>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45"/>
      <c r="AS57" s="39"/>
      <c r="AT57" s="39"/>
      <c r="AU57" s="39"/>
      <c r="AV57" s="39"/>
      <c r="AW57" s="39"/>
      <c r="AX57" s="39"/>
      <c r="AY57" s="39"/>
      <c r="AZ57" s="39"/>
      <c r="BA57" s="39"/>
      <c r="BB57" s="39"/>
      <c r="BC57" s="39"/>
      <c r="BD57" s="39"/>
      <c r="BE57" s="39"/>
    </row>
  </sheetData>
  <sheetProtection sheet="1" formatColumns="0" formatRows="0" objects="1" scenarios="1" spinCount="100000" saltValue="h41GKAgL+vy15Lm2PEsgq2ob/EhSzPfFeRGaHX/1BUsMn2bXC4oTWsZePKuXwmM5YbLkxeUUKLL8wnl7IBcsYw==" hashValue="w/ep0MtF3T+dDyw8Lhz2bJCYpysAKK4b8j3BUIZ4bIrIM4BhJZ2n6GNWMsXqCzvUNUFIxSctP9M7CaUGYKIZIA=="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23_014o - 650220016 Opr...'!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5</v>
      </c>
    </row>
    <row r="3" s="1" customFormat="1" ht="6.96" customHeight="1">
      <c r="B3" s="124"/>
      <c r="C3" s="125"/>
      <c r="D3" s="125"/>
      <c r="E3" s="125"/>
      <c r="F3" s="125"/>
      <c r="G3" s="125"/>
      <c r="H3" s="125"/>
      <c r="I3" s="125"/>
      <c r="J3" s="125"/>
      <c r="K3" s="125"/>
      <c r="L3" s="21"/>
      <c r="AT3" s="18" t="s">
        <v>80</v>
      </c>
    </row>
    <row r="4" s="1" customFormat="1" ht="24.96" customHeight="1">
      <c r="B4" s="21"/>
      <c r="D4" s="126" t="s">
        <v>81</v>
      </c>
      <c r="L4" s="21"/>
      <c r="M4" s="127" t="s">
        <v>10</v>
      </c>
      <c r="AT4" s="18" t="s">
        <v>4</v>
      </c>
    </row>
    <row r="5" s="1" customFormat="1" ht="6.96" customHeight="1">
      <c r="B5" s="21"/>
      <c r="L5" s="21"/>
    </row>
    <row r="6" s="2" customFormat="1" ht="12" customHeight="1">
      <c r="A6" s="39"/>
      <c r="B6" s="45"/>
      <c r="C6" s="39"/>
      <c r="D6" s="128" t="s">
        <v>16</v>
      </c>
      <c r="E6" s="39"/>
      <c r="F6" s="39"/>
      <c r="G6" s="39"/>
      <c r="H6" s="39"/>
      <c r="I6" s="39"/>
      <c r="J6" s="39"/>
      <c r="K6" s="39"/>
      <c r="L6" s="129"/>
      <c r="S6" s="39"/>
      <c r="T6" s="39"/>
      <c r="U6" s="39"/>
      <c r="V6" s="39"/>
      <c r="W6" s="39"/>
      <c r="X6" s="39"/>
      <c r="Y6" s="39"/>
      <c r="Z6" s="39"/>
      <c r="AA6" s="39"/>
      <c r="AB6" s="39"/>
      <c r="AC6" s="39"/>
      <c r="AD6" s="39"/>
      <c r="AE6" s="39"/>
    </row>
    <row r="7" s="2" customFormat="1" ht="16.5" customHeight="1">
      <c r="A7" s="39"/>
      <c r="B7" s="45"/>
      <c r="C7" s="39"/>
      <c r="D7" s="39"/>
      <c r="E7" s="130" t="s">
        <v>17</v>
      </c>
      <c r="F7" s="39"/>
      <c r="G7" s="39"/>
      <c r="H7" s="39"/>
      <c r="I7" s="39"/>
      <c r="J7" s="39"/>
      <c r="K7" s="39"/>
      <c r="L7" s="129"/>
      <c r="S7" s="39"/>
      <c r="T7" s="39"/>
      <c r="U7" s="39"/>
      <c r="V7" s="39"/>
      <c r="W7" s="39"/>
      <c r="X7" s="39"/>
      <c r="Y7" s="39"/>
      <c r="Z7" s="39"/>
      <c r="AA7" s="39"/>
      <c r="AB7" s="39"/>
      <c r="AC7" s="39"/>
      <c r="AD7" s="39"/>
      <c r="AE7" s="39"/>
    </row>
    <row r="8" s="2" customFormat="1">
      <c r="A8" s="39"/>
      <c r="B8" s="45"/>
      <c r="C8" s="39"/>
      <c r="D8" s="39"/>
      <c r="E8" s="39"/>
      <c r="F8" s="39"/>
      <c r="G8" s="39"/>
      <c r="H8" s="39"/>
      <c r="I8" s="39"/>
      <c r="J8" s="39"/>
      <c r="K8" s="39"/>
      <c r="L8" s="129"/>
      <c r="S8" s="39"/>
      <c r="T8" s="39"/>
      <c r="U8" s="39"/>
      <c r="V8" s="39"/>
      <c r="W8" s="39"/>
      <c r="X8" s="39"/>
      <c r="Y8" s="39"/>
      <c r="Z8" s="39"/>
      <c r="AA8" s="39"/>
      <c r="AB8" s="39"/>
      <c r="AC8" s="39"/>
      <c r="AD8" s="39"/>
      <c r="AE8" s="39"/>
    </row>
    <row r="9" s="2" customFormat="1" ht="12" customHeight="1">
      <c r="A9" s="39"/>
      <c r="B9" s="45"/>
      <c r="C9" s="39"/>
      <c r="D9" s="128" t="s">
        <v>18</v>
      </c>
      <c r="E9" s="39"/>
      <c r="F9" s="131" t="s">
        <v>19</v>
      </c>
      <c r="G9" s="39"/>
      <c r="H9" s="39"/>
      <c r="I9" s="128" t="s">
        <v>20</v>
      </c>
      <c r="J9" s="131" t="s">
        <v>19</v>
      </c>
      <c r="K9" s="39"/>
      <c r="L9" s="129"/>
      <c r="S9" s="39"/>
      <c r="T9" s="39"/>
      <c r="U9" s="39"/>
      <c r="V9" s="39"/>
      <c r="W9" s="39"/>
      <c r="X9" s="39"/>
      <c r="Y9" s="39"/>
      <c r="Z9" s="39"/>
      <c r="AA9" s="39"/>
      <c r="AB9" s="39"/>
      <c r="AC9" s="39"/>
      <c r="AD9" s="39"/>
      <c r="AE9" s="39"/>
    </row>
    <row r="10" s="2" customFormat="1" ht="12" customHeight="1">
      <c r="A10" s="39"/>
      <c r="B10" s="45"/>
      <c r="C10" s="39"/>
      <c r="D10" s="128" t="s">
        <v>21</v>
      </c>
      <c r="E10" s="39"/>
      <c r="F10" s="131" t="s">
        <v>22</v>
      </c>
      <c r="G10" s="39"/>
      <c r="H10" s="39"/>
      <c r="I10" s="128" t="s">
        <v>23</v>
      </c>
      <c r="J10" s="132" t="str">
        <f>'Rekapitulace zakázky'!AN8</f>
        <v>6. 4. 2023</v>
      </c>
      <c r="K10" s="39"/>
      <c r="L10" s="129"/>
      <c r="S10" s="39"/>
      <c r="T10" s="39"/>
      <c r="U10" s="39"/>
      <c r="V10" s="39"/>
      <c r="W10" s="39"/>
      <c r="X10" s="39"/>
      <c r="Y10" s="39"/>
      <c r="Z10" s="39"/>
      <c r="AA10" s="39"/>
      <c r="AB10" s="39"/>
      <c r="AC10" s="39"/>
      <c r="AD10" s="39"/>
      <c r="AE10" s="39"/>
    </row>
    <row r="11" s="2" customFormat="1" ht="10.8" customHeight="1">
      <c r="A11" s="39"/>
      <c r="B11" s="45"/>
      <c r="C11" s="39"/>
      <c r="D11" s="39"/>
      <c r="E11" s="39"/>
      <c r="F11" s="39"/>
      <c r="G11" s="39"/>
      <c r="H11" s="39"/>
      <c r="I11" s="39"/>
      <c r="J11" s="39"/>
      <c r="K11" s="39"/>
      <c r="L11" s="129"/>
      <c r="S11" s="39"/>
      <c r="T11" s="39"/>
      <c r="U11" s="39"/>
      <c r="V11" s="39"/>
      <c r="W11" s="39"/>
      <c r="X11" s="39"/>
      <c r="Y11" s="39"/>
      <c r="Z11" s="39"/>
      <c r="AA11" s="39"/>
      <c r="AB11" s="39"/>
      <c r="AC11" s="39"/>
      <c r="AD11" s="39"/>
      <c r="AE11" s="39"/>
    </row>
    <row r="12" s="2" customFormat="1" ht="12" customHeight="1">
      <c r="A12" s="39"/>
      <c r="B12" s="45"/>
      <c r="C12" s="39"/>
      <c r="D12" s="128" t="s">
        <v>25</v>
      </c>
      <c r="E12" s="39"/>
      <c r="F12" s="39"/>
      <c r="G12" s="39"/>
      <c r="H12" s="39"/>
      <c r="I12" s="128" t="s">
        <v>26</v>
      </c>
      <c r="J12" s="131" t="s">
        <v>27</v>
      </c>
      <c r="K12" s="39"/>
      <c r="L12" s="129"/>
      <c r="S12" s="39"/>
      <c r="T12" s="39"/>
      <c r="U12" s="39"/>
      <c r="V12" s="39"/>
      <c r="W12" s="39"/>
      <c r="X12" s="39"/>
      <c r="Y12" s="39"/>
      <c r="Z12" s="39"/>
      <c r="AA12" s="39"/>
      <c r="AB12" s="39"/>
      <c r="AC12" s="39"/>
      <c r="AD12" s="39"/>
      <c r="AE12" s="39"/>
    </row>
    <row r="13" s="2" customFormat="1" ht="18" customHeight="1">
      <c r="A13" s="39"/>
      <c r="B13" s="45"/>
      <c r="C13" s="39"/>
      <c r="D13" s="39"/>
      <c r="E13" s="131" t="s">
        <v>28</v>
      </c>
      <c r="F13" s="39"/>
      <c r="G13" s="39"/>
      <c r="H13" s="39"/>
      <c r="I13" s="128" t="s">
        <v>29</v>
      </c>
      <c r="J13" s="131" t="s">
        <v>30</v>
      </c>
      <c r="K13" s="39"/>
      <c r="L13" s="129"/>
      <c r="S13" s="39"/>
      <c r="T13" s="39"/>
      <c r="U13" s="39"/>
      <c r="V13" s="39"/>
      <c r="W13" s="39"/>
      <c r="X13" s="39"/>
      <c r="Y13" s="39"/>
      <c r="Z13" s="39"/>
      <c r="AA13" s="39"/>
      <c r="AB13" s="39"/>
      <c r="AC13" s="39"/>
      <c r="AD13" s="39"/>
      <c r="AE13" s="39"/>
    </row>
    <row r="14" s="2" customFormat="1" ht="6.96" customHeight="1">
      <c r="A14" s="39"/>
      <c r="B14" s="45"/>
      <c r="C14" s="39"/>
      <c r="D14" s="39"/>
      <c r="E14" s="39"/>
      <c r="F14" s="39"/>
      <c r="G14" s="39"/>
      <c r="H14" s="39"/>
      <c r="I14" s="39"/>
      <c r="J14" s="39"/>
      <c r="K14" s="39"/>
      <c r="L14" s="129"/>
      <c r="S14" s="39"/>
      <c r="T14" s="39"/>
      <c r="U14" s="39"/>
      <c r="V14" s="39"/>
      <c r="W14" s="39"/>
      <c r="X14" s="39"/>
      <c r="Y14" s="39"/>
      <c r="Z14" s="39"/>
      <c r="AA14" s="39"/>
      <c r="AB14" s="39"/>
      <c r="AC14" s="39"/>
      <c r="AD14" s="39"/>
      <c r="AE14" s="39"/>
    </row>
    <row r="15" s="2" customFormat="1" ht="12" customHeight="1">
      <c r="A15" s="39"/>
      <c r="B15" s="45"/>
      <c r="C15" s="39"/>
      <c r="D15" s="128" t="s">
        <v>31</v>
      </c>
      <c r="E15" s="39"/>
      <c r="F15" s="39"/>
      <c r="G15" s="39"/>
      <c r="H15" s="39"/>
      <c r="I15" s="128" t="s">
        <v>26</v>
      </c>
      <c r="J15" s="34" t="str">
        <f>'Rekapitulace zakázky'!AN13</f>
        <v>Vyplň údaj</v>
      </c>
      <c r="K15" s="39"/>
      <c r="L15" s="129"/>
      <c r="S15" s="39"/>
      <c r="T15" s="39"/>
      <c r="U15" s="39"/>
      <c r="V15" s="39"/>
      <c r="W15" s="39"/>
      <c r="X15" s="39"/>
      <c r="Y15" s="39"/>
      <c r="Z15" s="39"/>
      <c r="AA15" s="39"/>
      <c r="AB15" s="39"/>
      <c r="AC15" s="39"/>
      <c r="AD15" s="39"/>
      <c r="AE15" s="39"/>
    </row>
    <row r="16" s="2" customFormat="1" ht="18" customHeight="1">
      <c r="A16" s="39"/>
      <c r="B16" s="45"/>
      <c r="C16" s="39"/>
      <c r="D16" s="39"/>
      <c r="E16" s="34" t="str">
        <f>'Rekapitulace zakázky'!E14</f>
        <v>Vyplň údaj</v>
      </c>
      <c r="F16" s="131"/>
      <c r="G16" s="131"/>
      <c r="H16" s="131"/>
      <c r="I16" s="128" t="s">
        <v>29</v>
      </c>
      <c r="J16" s="34" t="str">
        <f>'Rekapitulace zakázky'!AN14</f>
        <v>Vyplň údaj</v>
      </c>
      <c r="K16" s="39"/>
      <c r="L16" s="129"/>
      <c r="S16" s="39"/>
      <c r="T16" s="39"/>
      <c r="U16" s="39"/>
      <c r="V16" s="39"/>
      <c r="W16" s="39"/>
      <c r="X16" s="39"/>
      <c r="Y16" s="39"/>
      <c r="Z16" s="39"/>
      <c r="AA16" s="39"/>
      <c r="AB16" s="39"/>
      <c r="AC16" s="39"/>
      <c r="AD16" s="39"/>
      <c r="AE16" s="39"/>
    </row>
    <row r="17" s="2" customFormat="1" ht="6.96" customHeight="1">
      <c r="A17" s="39"/>
      <c r="B17" s="45"/>
      <c r="C17" s="39"/>
      <c r="D17" s="39"/>
      <c r="E17" s="39"/>
      <c r="F17" s="39"/>
      <c r="G17" s="39"/>
      <c r="H17" s="39"/>
      <c r="I17" s="39"/>
      <c r="J17" s="39"/>
      <c r="K17" s="39"/>
      <c r="L17" s="129"/>
      <c r="S17" s="39"/>
      <c r="T17" s="39"/>
      <c r="U17" s="39"/>
      <c r="V17" s="39"/>
      <c r="W17" s="39"/>
      <c r="X17" s="39"/>
      <c r="Y17" s="39"/>
      <c r="Z17" s="39"/>
      <c r="AA17" s="39"/>
      <c r="AB17" s="39"/>
      <c r="AC17" s="39"/>
      <c r="AD17" s="39"/>
      <c r="AE17" s="39"/>
    </row>
    <row r="18" s="2" customFormat="1" ht="12" customHeight="1">
      <c r="A18" s="39"/>
      <c r="B18" s="45"/>
      <c r="C18" s="39"/>
      <c r="D18" s="128" t="s">
        <v>33</v>
      </c>
      <c r="E18" s="39"/>
      <c r="F18" s="39"/>
      <c r="G18" s="39"/>
      <c r="H18" s="39"/>
      <c r="I18" s="128" t="s">
        <v>26</v>
      </c>
      <c r="J18" s="131" t="str">
        <f>IF('Rekapitulace zakázky'!AN16="","",'Rekapitulace zakázky'!AN16)</f>
        <v/>
      </c>
      <c r="K18" s="39"/>
      <c r="L18" s="129"/>
      <c r="S18" s="39"/>
      <c r="T18" s="39"/>
      <c r="U18" s="39"/>
      <c r="V18" s="39"/>
      <c r="W18" s="39"/>
      <c r="X18" s="39"/>
      <c r="Y18" s="39"/>
      <c r="Z18" s="39"/>
      <c r="AA18" s="39"/>
      <c r="AB18" s="39"/>
      <c r="AC18" s="39"/>
      <c r="AD18" s="39"/>
      <c r="AE18" s="39"/>
    </row>
    <row r="19" s="2" customFormat="1" ht="18" customHeight="1">
      <c r="A19" s="39"/>
      <c r="B19" s="45"/>
      <c r="C19" s="39"/>
      <c r="D19" s="39"/>
      <c r="E19" s="131" t="str">
        <f>IF('Rekapitulace zakázky'!E17="","",'Rekapitulace zakázky'!E17)</f>
        <v xml:space="preserve"> </v>
      </c>
      <c r="F19" s="39"/>
      <c r="G19" s="39"/>
      <c r="H19" s="39"/>
      <c r="I19" s="128" t="s">
        <v>29</v>
      </c>
      <c r="J19" s="131" t="str">
        <f>IF('Rekapitulace zakázky'!AN17="","",'Rekapitulace zakázky'!AN17)</f>
        <v/>
      </c>
      <c r="K19" s="39"/>
      <c r="L19" s="129"/>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29"/>
      <c r="S20" s="39"/>
      <c r="T20" s="39"/>
      <c r="U20" s="39"/>
      <c r="V20" s="39"/>
      <c r="W20" s="39"/>
      <c r="X20" s="39"/>
      <c r="Y20" s="39"/>
      <c r="Z20" s="39"/>
      <c r="AA20" s="39"/>
      <c r="AB20" s="39"/>
      <c r="AC20" s="39"/>
      <c r="AD20" s="39"/>
      <c r="AE20" s="39"/>
    </row>
    <row r="21" s="2" customFormat="1" ht="12" customHeight="1">
      <c r="A21" s="39"/>
      <c r="B21" s="45"/>
      <c r="C21" s="39"/>
      <c r="D21" s="128" t="s">
        <v>36</v>
      </c>
      <c r="E21" s="39"/>
      <c r="F21" s="39"/>
      <c r="G21" s="39"/>
      <c r="H21" s="39"/>
      <c r="I21" s="128" t="s">
        <v>26</v>
      </c>
      <c r="J21" s="131" t="str">
        <f>IF('Rekapitulace zakázky'!AN19="","",'Rekapitulace zakázky'!AN19)</f>
        <v/>
      </c>
      <c r="K21" s="39"/>
      <c r="L21" s="129"/>
      <c r="S21" s="39"/>
      <c r="T21" s="39"/>
      <c r="U21" s="39"/>
      <c r="V21" s="39"/>
      <c r="W21" s="39"/>
      <c r="X21" s="39"/>
      <c r="Y21" s="39"/>
      <c r="Z21" s="39"/>
      <c r="AA21" s="39"/>
      <c r="AB21" s="39"/>
      <c r="AC21" s="39"/>
      <c r="AD21" s="39"/>
      <c r="AE21" s="39"/>
    </row>
    <row r="22" s="2" customFormat="1" ht="18" customHeight="1">
      <c r="A22" s="39"/>
      <c r="B22" s="45"/>
      <c r="C22" s="39"/>
      <c r="D22" s="39"/>
      <c r="E22" s="131" t="str">
        <f>IF('Rekapitulace zakázky'!E20="","",'Rekapitulace zakázky'!E20)</f>
        <v xml:space="preserve"> </v>
      </c>
      <c r="F22" s="39"/>
      <c r="G22" s="39"/>
      <c r="H22" s="39"/>
      <c r="I22" s="128" t="s">
        <v>29</v>
      </c>
      <c r="J22" s="131" t="str">
        <f>IF('Rekapitulace zakázky'!AN20="","",'Rekapitulace zakázky'!AN20)</f>
        <v/>
      </c>
      <c r="K22" s="39"/>
      <c r="L22" s="129"/>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29"/>
      <c r="S23" s="39"/>
      <c r="T23" s="39"/>
      <c r="U23" s="39"/>
      <c r="V23" s="39"/>
      <c r="W23" s="39"/>
      <c r="X23" s="39"/>
      <c r="Y23" s="39"/>
      <c r="Z23" s="39"/>
      <c r="AA23" s="39"/>
      <c r="AB23" s="39"/>
      <c r="AC23" s="39"/>
      <c r="AD23" s="39"/>
      <c r="AE23" s="39"/>
    </row>
    <row r="24" s="2" customFormat="1" ht="12" customHeight="1">
      <c r="A24" s="39"/>
      <c r="B24" s="45"/>
      <c r="C24" s="39"/>
      <c r="D24" s="128" t="s">
        <v>37</v>
      </c>
      <c r="E24" s="39"/>
      <c r="F24" s="39"/>
      <c r="G24" s="39"/>
      <c r="H24" s="39"/>
      <c r="I24" s="39"/>
      <c r="J24" s="39"/>
      <c r="K24" s="39"/>
      <c r="L24" s="129"/>
      <c r="S24" s="39"/>
      <c r="T24" s="39"/>
      <c r="U24" s="39"/>
      <c r="V24" s="39"/>
      <c r="W24" s="39"/>
      <c r="X24" s="39"/>
      <c r="Y24" s="39"/>
      <c r="Z24" s="39"/>
      <c r="AA24" s="39"/>
      <c r="AB24" s="39"/>
      <c r="AC24" s="39"/>
      <c r="AD24" s="39"/>
      <c r="AE24" s="39"/>
    </row>
    <row r="25" s="8" customFormat="1" ht="47.25" customHeight="1">
      <c r="A25" s="133"/>
      <c r="B25" s="134"/>
      <c r="C25" s="133"/>
      <c r="D25" s="133"/>
      <c r="E25" s="135" t="s">
        <v>38</v>
      </c>
      <c r="F25" s="135"/>
      <c r="G25" s="135"/>
      <c r="H25" s="135"/>
      <c r="I25" s="133"/>
      <c r="J25" s="133"/>
      <c r="K25" s="133"/>
      <c r="L25" s="136"/>
      <c r="S25" s="133"/>
      <c r="T25" s="133"/>
      <c r="U25" s="133"/>
      <c r="V25" s="133"/>
      <c r="W25" s="133"/>
      <c r="X25" s="133"/>
      <c r="Y25" s="133"/>
      <c r="Z25" s="133"/>
      <c r="AA25" s="133"/>
      <c r="AB25" s="133"/>
      <c r="AC25" s="133"/>
      <c r="AD25" s="133"/>
      <c r="AE25" s="133"/>
    </row>
    <row r="26" s="2" customFormat="1" ht="6.96" customHeight="1">
      <c r="A26" s="39"/>
      <c r="B26" s="45"/>
      <c r="C26" s="39"/>
      <c r="D26" s="39"/>
      <c r="E26" s="39"/>
      <c r="F26" s="39"/>
      <c r="G26" s="39"/>
      <c r="H26" s="39"/>
      <c r="I26" s="39"/>
      <c r="J26" s="39"/>
      <c r="K26" s="39"/>
      <c r="L26" s="129"/>
      <c r="S26" s="39"/>
      <c r="T26" s="39"/>
      <c r="U26" s="39"/>
      <c r="V26" s="39"/>
      <c r="W26" s="39"/>
      <c r="X26" s="39"/>
      <c r="Y26" s="39"/>
      <c r="Z26" s="39"/>
      <c r="AA26" s="39"/>
      <c r="AB26" s="39"/>
      <c r="AC26" s="39"/>
      <c r="AD26" s="39"/>
      <c r="AE26" s="39"/>
    </row>
    <row r="27" s="2" customFormat="1" ht="6.96" customHeight="1">
      <c r="A27" s="39"/>
      <c r="B27" s="45"/>
      <c r="C27" s="39"/>
      <c r="D27" s="137"/>
      <c r="E27" s="137"/>
      <c r="F27" s="137"/>
      <c r="G27" s="137"/>
      <c r="H27" s="137"/>
      <c r="I27" s="137"/>
      <c r="J27" s="137"/>
      <c r="K27" s="137"/>
      <c r="L27" s="129"/>
      <c r="S27" s="39"/>
      <c r="T27" s="39"/>
      <c r="U27" s="39"/>
      <c r="V27" s="39"/>
      <c r="W27" s="39"/>
      <c r="X27" s="39"/>
      <c r="Y27" s="39"/>
      <c r="Z27" s="39"/>
      <c r="AA27" s="39"/>
      <c r="AB27" s="39"/>
      <c r="AC27" s="39"/>
      <c r="AD27" s="39"/>
      <c r="AE27" s="39"/>
    </row>
    <row r="28" s="2" customFormat="1" ht="25.44" customHeight="1">
      <c r="A28" s="39"/>
      <c r="B28" s="45"/>
      <c r="C28" s="39"/>
      <c r="D28" s="138" t="s">
        <v>39</v>
      </c>
      <c r="E28" s="39"/>
      <c r="F28" s="39"/>
      <c r="G28" s="39"/>
      <c r="H28" s="39"/>
      <c r="I28" s="39"/>
      <c r="J28" s="139">
        <f>ROUND(J101, 2)</f>
        <v>0</v>
      </c>
      <c r="K28" s="39"/>
      <c r="L28" s="129"/>
      <c r="S28" s="39"/>
      <c r="T28" s="39"/>
      <c r="U28" s="39"/>
      <c r="V28" s="39"/>
      <c r="W28" s="39"/>
      <c r="X28" s="39"/>
      <c r="Y28" s="39"/>
      <c r="Z28" s="39"/>
      <c r="AA28" s="39"/>
      <c r="AB28" s="39"/>
      <c r="AC28" s="39"/>
      <c r="AD28" s="39"/>
      <c r="AE28" s="39"/>
    </row>
    <row r="29" s="2" customFormat="1" ht="6.96" customHeight="1">
      <c r="A29" s="39"/>
      <c r="B29" s="45"/>
      <c r="C29" s="39"/>
      <c r="D29" s="137"/>
      <c r="E29" s="137"/>
      <c r="F29" s="137"/>
      <c r="G29" s="137"/>
      <c r="H29" s="137"/>
      <c r="I29" s="137"/>
      <c r="J29" s="137"/>
      <c r="K29" s="137"/>
      <c r="L29" s="129"/>
      <c r="S29" s="39"/>
      <c r="T29" s="39"/>
      <c r="U29" s="39"/>
      <c r="V29" s="39"/>
      <c r="W29" s="39"/>
      <c r="X29" s="39"/>
      <c r="Y29" s="39"/>
      <c r="Z29" s="39"/>
      <c r="AA29" s="39"/>
      <c r="AB29" s="39"/>
      <c r="AC29" s="39"/>
      <c r="AD29" s="39"/>
      <c r="AE29" s="39"/>
    </row>
    <row r="30" s="2" customFormat="1" ht="14.4" customHeight="1">
      <c r="A30" s="39"/>
      <c r="B30" s="45"/>
      <c r="C30" s="39"/>
      <c r="D30" s="39"/>
      <c r="E30" s="39"/>
      <c r="F30" s="140" t="s">
        <v>41</v>
      </c>
      <c r="G30" s="39"/>
      <c r="H30" s="39"/>
      <c r="I30" s="140" t="s">
        <v>40</v>
      </c>
      <c r="J30" s="140" t="s">
        <v>42</v>
      </c>
      <c r="K30" s="39"/>
      <c r="L30" s="129"/>
      <c r="S30" s="39"/>
      <c r="T30" s="39"/>
      <c r="U30" s="39"/>
      <c r="V30" s="39"/>
      <c r="W30" s="39"/>
      <c r="X30" s="39"/>
      <c r="Y30" s="39"/>
      <c r="Z30" s="39"/>
      <c r="AA30" s="39"/>
      <c r="AB30" s="39"/>
      <c r="AC30" s="39"/>
      <c r="AD30" s="39"/>
      <c r="AE30" s="39"/>
    </row>
    <row r="31" s="2" customFormat="1" ht="14.4" customHeight="1">
      <c r="A31" s="39"/>
      <c r="B31" s="45"/>
      <c r="C31" s="39"/>
      <c r="D31" s="141" t="s">
        <v>43</v>
      </c>
      <c r="E31" s="128" t="s">
        <v>44</v>
      </c>
      <c r="F31" s="142">
        <f>ROUND((SUM(BE101:BE735)),  2)</f>
        <v>0</v>
      </c>
      <c r="G31" s="39"/>
      <c r="H31" s="39"/>
      <c r="I31" s="143">
        <v>0.20999999999999999</v>
      </c>
      <c r="J31" s="142">
        <f>ROUND(((SUM(BE101:BE735))*I31),  2)</f>
        <v>0</v>
      </c>
      <c r="K31" s="39"/>
      <c r="L31" s="129"/>
      <c r="S31" s="39"/>
      <c r="T31" s="39"/>
      <c r="U31" s="39"/>
      <c r="V31" s="39"/>
      <c r="W31" s="39"/>
      <c r="X31" s="39"/>
      <c r="Y31" s="39"/>
      <c r="Z31" s="39"/>
      <c r="AA31" s="39"/>
      <c r="AB31" s="39"/>
      <c r="AC31" s="39"/>
      <c r="AD31" s="39"/>
      <c r="AE31" s="39"/>
    </row>
    <row r="32" s="2" customFormat="1" ht="14.4" customHeight="1">
      <c r="A32" s="39"/>
      <c r="B32" s="45"/>
      <c r="C32" s="39"/>
      <c r="D32" s="39"/>
      <c r="E32" s="128" t="s">
        <v>45</v>
      </c>
      <c r="F32" s="142">
        <f>ROUND((SUM(BF101:BF735)),  2)</f>
        <v>0</v>
      </c>
      <c r="G32" s="39"/>
      <c r="H32" s="39"/>
      <c r="I32" s="143">
        <v>0.14999999999999999</v>
      </c>
      <c r="J32" s="142">
        <f>ROUND(((SUM(BF101:BF735))*I32),  2)</f>
        <v>0</v>
      </c>
      <c r="K32" s="39"/>
      <c r="L32" s="129"/>
      <c r="S32" s="39"/>
      <c r="T32" s="39"/>
      <c r="U32" s="39"/>
      <c r="V32" s="39"/>
      <c r="W32" s="39"/>
      <c r="X32" s="39"/>
      <c r="Y32" s="39"/>
      <c r="Z32" s="39"/>
      <c r="AA32" s="39"/>
      <c r="AB32" s="39"/>
      <c r="AC32" s="39"/>
      <c r="AD32" s="39"/>
      <c r="AE32" s="39"/>
    </row>
    <row r="33" hidden="1" s="2" customFormat="1" ht="14.4" customHeight="1">
      <c r="A33" s="39"/>
      <c r="B33" s="45"/>
      <c r="C33" s="39"/>
      <c r="D33" s="39"/>
      <c r="E33" s="128" t="s">
        <v>46</v>
      </c>
      <c r="F33" s="142">
        <f>ROUND((SUM(BG101:BG735)),  2)</f>
        <v>0</v>
      </c>
      <c r="G33" s="39"/>
      <c r="H33" s="39"/>
      <c r="I33" s="143">
        <v>0.20999999999999999</v>
      </c>
      <c r="J33" s="142">
        <f>0</f>
        <v>0</v>
      </c>
      <c r="K33" s="39"/>
      <c r="L33" s="129"/>
      <c r="S33" s="39"/>
      <c r="T33" s="39"/>
      <c r="U33" s="39"/>
      <c r="V33" s="39"/>
      <c r="W33" s="39"/>
      <c r="X33" s="39"/>
      <c r="Y33" s="39"/>
      <c r="Z33" s="39"/>
      <c r="AA33" s="39"/>
      <c r="AB33" s="39"/>
      <c r="AC33" s="39"/>
      <c r="AD33" s="39"/>
      <c r="AE33" s="39"/>
    </row>
    <row r="34" hidden="1" s="2" customFormat="1" ht="14.4" customHeight="1">
      <c r="A34" s="39"/>
      <c r="B34" s="45"/>
      <c r="C34" s="39"/>
      <c r="D34" s="39"/>
      <c r="E34" s="128" t="s">
        <v>47</v>
      </c>
      <c r="F34" s="142">
        <f>ROUND((SUM(BH101:BH735)),  2)</f>
        <v>0</v>
      </c>
      <c r="G34" s="39"/>
      <c r="H34" s="39"/>
      <c r="I34" s="143">
        <v>0.14999999999999999</v>
      </c>
      <c r="J34" s="142">
        <f>0</f>
        <v>0</v>
      </c>
      <c r="K34" s="39"/>
      <c r="L34" s="129"/>
      <c r="S34" s="39"/>
      <c r="T34" s="39"/>
      <c r="U34" s="39"/>
      <c r="V34" s="39"/>
      <c r="W34" s="39"/>
      <c r="X34" s="39"/>
      <c r="Y34" s="39"/>
      <c r="Z34" s="39"/>
      <c r="AA34" s="39"/>
      <c r="AB34" s="39"/>
      <c r="AC34" s="39"/>
      <c r="AD34" s="39"/>
      <c r="AE34" s="39"/>
    </row>
    <row r="35" hidden="1" s="2" customFormat="1" ht="14.4" customHeight="1">
      <c r="A35" s="39"/>
      <c r="B35" s="45"/>
      <c r="C35" s="39"/>
      <c r="D35" s="39"/>
      <c r="E35" s="128" t="s">
        <v>48</v>
      </c>
      <c r="F35" s="142">
        <f>ROUND((SUM(BI101:BI735)),  2)</f>
        <v>0</v>
      </c>
      <c r="G35" s="39"/>
      <c r="H35" s="39"/>
      <c r="I35" s="143">
        <v>0</v>
      </c>
      <c r="J35" s="142">
        <f>0</f>
        <v>0</v>
      </c>
      <c r="K35" s="39"/>
      <c r="L35" s="129"/>
      <c r="S35" s="39"/>
      <c r="T35" s="39"/>
      <c r="U35" s="39"/>
      <c r="V35" s="39"/>
      <c r="W35" s="39"/>
      <c r="X35" s="39"/>
      <c r="Y35" s="39"/>
      <c r="Z35" s="39"/>
      <c r="AA35" s="39"/>
      <c r="AB35" s="39"/>
      <c r="AC35" s="39"/>
      <c r="AD35" s="39"/>
      <c r="AE35" s="39"/>
    </row>
    <row r="36" s="2" customFormat="1" ht="6.96" customHeight="1">
      <c r="A36" s="39"/>
      <c r="B36" s="45"/>
      <c r="C36" s="39"/>
      <c r="D36" s="39"/>
      <c r="E36" s="39"/>
      <c r="F36" s="39"/>
      <c r="G36" s="39"/>
      <c r="H36" s="39"/>
      <c r="I36" s="39"/>
      <c r="J36" s="39"/>
      <c r="K36" s="39"/>
      <c r="L36" s="129"/>
      <c r="S36" s="39"/>
      <c r="T36" s="39"/>
      <c r="U36" s="39"/>
      <c r="V36" s="39"/>
      <c r="W36" s="39"/>
      <c r="X36" s="39"/>
      <c r="Y36" s="39"/>
      <c r="Z36" s="39"/>
      <c r="AA36" s="39"/>
      <c r="AB36" s="39"/>
      <c r="AC36" s="39"/>
      <c r="AD36" s="39"/>
      <c r="AE36" s="39"/>
    </row>
    <row r="37" s="2" customFormat="1" ht="25.44" customHeight="1">
      <c r="A37" s="39"/>
      <c r="B37" s="45"/>
      <c r="C37" s="144"/>
      <c r="D37" s="145" t="s">
        <v>49</v>
      </c>
      <c r="E37" s="146"/>
      <c r="F37" s="146"/>
      <c r="G37" s="147" t="s">
        <v>50</v>
      </c>
      <c r="H37" s="148" t="s">
        <v>51</v>
      </c>
      <c r="I37" s="146"/>
      <c r="J37" s="149">
        <f>SUM(J28:J35)</f>
        <v>0</v>
      </c>
      <c r="K37" s="150"/>
      <c r="L37" s="129"/>
      <c r="S37" s="39"/>
      <c r="T37" s="39"/>
      <c r="U37" s="39"/>
      <c r="V37" s="39"/>
      <c r="W37" s="39"/>
      <c r="X37" s="39"/>
      <c r="Y37" s="39"/>
      <c r="Z37" s="39"/>
      <c r="AA37" s="39"/>
      <c r="AB37" s="39"/>
      <c r="AC37" s="39"/>
      <c r="AD37" s="39"/>
      <c r="AE37" s="39"/>
    </row>
    <row r="38" s="2" customFormat="1" ht="14.4" customHeight="1">
      <c r="A38" s="39"/>
      <c r="B38" s="151"/>
      <c r="C38" s="152"/>
      <c r="D38" s="152"/>
      <c r="E38" s="152"/>
      <c r="F38" s="152"/>
      <c r="G38" s="152"/>
      <c r="H38" s="152"/>
      <c r="I38" s="152"/>
      <c r="J38" s="152"/>
      <c r="K38" s="152"/>
      <c r="L38" s="129"/>
      <c r="S38" s="39"/>
      <c r="T38" s="39"/>
      <c r="U38" s="39"/>
      <c r="V38" s="39"/>
      <c r="W38" s="39"/>
      <c r="X38" s="39"/>
      <c r="Y38" s="39"/>
      <c r="Z38" s="39"/>
      <c r="AA38" s="39"/>
      <c r="AB38" s="39"/>
      <c r="AC38" s="39"/>
      <c r="AD38" s="39"/>
      <c r="AE38" s="39"/>
    </row>
    <row r="42" s="2" customFormat="1" ht="6.96" customHeight="1">
      <c r="A42" s="39"/>
      <c r="B42" s="153"/>
      <c r="C42" s="154"/>
      <c r="D42" s="154"/>
      <c r="E42" s="154"/>
      <c r="F42" s="154"/>
      <c r="G42" s="154"/>
      <c r="H42" s="154"/>
      <c r="I42" s="154"/>
      <c r="J42" s="154"/>
      <c r="K42" s="154"/>
      <c r="L42" s="129"/>
      <c r="S42" s="39"/>
      <c r="T42" s="39"/>
      <c r="U42" s="39"/>
      <c r="V42" s="39"/>
      <c r="W42" s="39"/>
      <c r="X42" s="39"/>
      <c r="Y42" s="39"/>
      <c r="Z42" s="39"/>
      <c r="AA42" s="39"/>
      <c r="AB42" s="39"/>
      <c r="AC42" s="39"/>
      <c r="AD42" s="39"/>
      <c r="AE42" s="39"/>
    </row>
    <row r="43" s="2" customFormat="1" ht="24.96" customHeight="1">
      <c r="A43" s="39"/>
      <c r="B43" s="40"/>
      <c r="C43" s="24" t="s">
        <v>82</v>
      </c>
      <c r="D43" s="41"/>
      <c r="E43" s="41"/>
      <c r="F43" s="41"/>
      <c r="G43" s="41"/>
      <c r="H43" s="41"/>
      <c r="I43" s="41"/>
      <c r="J43" s="41"/>
      <c r="K43" s="41"/>
      <c r="L43" s="129"/>
      <c r="S43" s="39"/>
      <c r="T43" s="39"/>
      <c r="U43" s="39"/>
      <c r="V43" s="39"/>
      <c r="W43" s="39"/>
      <c r="X43" s="39"/>
      <c r="Y43" s="39"/>
      <c r="Z43" s="39"/>
      <c r="AA43" s="39"/>
      <c r="AB43" s="39"/>
      <c r="AC43" s="39"/>
      <c r="AD43" s="39"/>
      <c r="AE43" s="39"/>
    </row>
    <row r="44" s="2" customFormat="1" ht="6.96" customHeight="1">
      <c r="A44" s="39"/>
      <c r="B44" s="40"/>
      <c r="C44" s="41"/>
      <c r="D44" s="41"/>
      <c r="E44" s="41"/>
      <c r="F44" s="41"/>
      <c r="G44" s="41"/>
      <c r="H44" s="41"/>
      <c r="I44" s="41"/>
      <c r="J44" s="41"/>
      <c r="K44" s="41"/>
      <c r="L44" s="129"/>
      <c r="S44" s="39"/>
      <c r="T44" s="39"/>
      <c r="U44" s="39"/>
      <c r="V44" s="39"/>
      <c r="W44" s="39"/>
      <c r="X44" s="39"/>
      <c r="Y44" s="39"/>
      <c r="Z44" s="39"/>
      <c r="AA44" s="39"/>
      <c r="AB44" s="39"/>
      <c r="AC44" s="39"/>
      <c r="AD44" s="39"/>
      <c r="AE44" s="39"/>
    </row>
    <row r="45" s="2" customFormat="1" ht="12" customHeight="1">
      <c r="A45" s="39"/>
      <c r="B45" s="40"/>
      <c r="C45" s="33" t="s">
        <v>16</v>
      </c>
      <c r="D45" s="41"/>
      <c r="E45" s="41"/>
      <c r="F45" s="41"/>
      <c r="G45" s="41"/>
      <c r="H45" s="41"/>
      <c r="I45" s="41"/>
      <c r="J45" s="41"/>
      <c r="K45" s="41"/>
      <c r="L45" s="129"/>
      <c r="S45" s="39"/>
      <c r="T45" s="39"/>
      <c r="U45" s="39"/>
      <c r="V45" s="39"/>
      <c r="W45" s="39"/>
      <c r="X45" s="39"/>
      <c r="Y45" s="39"/>
      <c r="Z45" s="39"/>
      <c r="AA45" s="39"/>
      <c r="AB45" s="39"/>
      <c r="AC45" s="39"/>
      <c r="AD45" s="39"/>
      <c r="AE45" s="39"/>
    </row>
    <row r="46" s="2" customFormat="1" ht="16.5" customHeight="1">
      <c r="A46" s="39"/>
      <c r="B46" s="40"/>
      <c r="C46" s="41"/>
      <c r="D46" s="41"/>
      <c r="E46" s="70" t="str">
        <f>E7</f>
        <v>650220016 Opravy výtahů, eskalátorů v obvodu OŘ UNL</v>
      </c>
      <c r="F46" s="41"/>
      <c r="G46" s="41"/>
      <c r="H46" s="41"/>
      <c r="I46" s="41"/>
      <c r="J46" s="41"/>
      <c r="K46" s="41"/>
      <c r="L46" s="129"/>
      <c r="S46" s="39"/>
      <c r="T46" s="39"/>
      <c r="U46" s="39"/>
      <c r="V46" s="39"/>
      <c r="W46" s="39"/>
      <c r="X46" s="39"/>
      <c r="Y46" s="39"/>
      <c r="Z46" s="39"/>
      <c r="AA46" s="39"/>
      <c r="AB46" s="39"/>
      <c r="AC46" s="39"/>
      <c r="AD46" s="39"/>
      <c r="AE46" s="39"/>
    </row>
    <row r="47" s="2" customFormat="1" ht="6.96" customHeight="1">
      <c r="A47" s="39"/>
      <c r="B47" s="40"/>
      <c r="C47" s="41"/>
      <c r="D47" s="41"/>
      <c r="E47" s="41"/>
      <c r="F47" s="41"/>
      <c r="G47" s="41"/>
      <c r="H47" s="41"/>
      <c r="I47" s="41"/>
      <c r="J47" s="41"/>
      <c r="K47" s="41"/>
      <c r="L47" s="129"/>
      <c r="S47" s="39"/>
      <c r="T47" s="39"/>
      <c r="U47" s="39"/>
      <c r="V47" s="39"/>
      <c r="W47" s="39"/>
      <c r="X47" s="39"/>
      <c r="Y47" s="39"/>
      <c r="Z47" s="39"/>
      <c r="AA47" s="39"/>
      <c r="AB47" s="39"/>
      <c r="AC47" s="39"/>
      <c r="AD47" s="39"/>
      <c r="AE47" s="39"/>
    </row>
    <row r="48" s="2" customFormat="1" ht="12" customHeight="1">
      <c r="A48" s="39"/>
      <c r="B48" s="40"/>
      <c r="C48" s="33" t="s">
        <v>21</v>
      </c>
      <c r="D48" s="41"/>
      <c r="E48" s="41"/>
      <c r="F48" s="28" t="str">
        <f>F10</f>
        <v>obvod OŘ Ústí nad Labem</v>
      </c>
      <c r="G48" s="41"/>
      <c r="H48" s="41"/>
      <c r="I48" s="33" t="s">
        <v>23</v>
      </c>
      <c r="J48" s="73" t="str">
        <f>IF(J10="","",J10)</f>
        <v>6. 4. 2023</v>
      </c>
      <c r="K48" s="41"/>
      <c r="L48" s="129"/>
      <c r="S48" s="39"/>
      <c r="T48" s="39"/>
      <c r="U48" s="39"/>
      <c r="V48" s="39"/>
      <c r="W48" s="39"/>
      <c r="X48" s="39"/>
      <c r="Y48" s="39"/>
      <c r="Z48" s="39"/>
      <c r="AA48" s="39"/>
      <c r="AB48" s="39"/>
      <c r="AC48" s="39"/>
      <c r="AD48" s="39"/>
      <c r="AE48" s="39"/>
    </row>
    <row r="49" s="2" customFormat="1" ht="6.96" customHeight="1">
      <c r="A49" s="39"/>
      <c r="B49" s="40"/>
      <c r="C49" s="41"/>
      <c r="D49" s="41"/>
      <c r="E49" s="41"/>
      <c r="F49" s="41"/>
      <c r="G49" s="41"/>
      <c r="H49" s="41"/>
      <c r="I49" s="41"/>
      <c r="J49" s="41"/>
      <c r="K49" s="41"/>
      <c r="L49" s="129"/>
      <c r="S49" s="39"/>
      <c r="T49" s="39"/>
      <c r="U49" s="39"/>
      <c r="V49" s="39"/>
      <c r="W49" s="39"/>
      <c r="X49" s="39"/>
      <c r="Y49" s="39"/>
      <c r="Z49" s="39"/>
      <c r="AA49" s="39"/>
      <c r="AB49" s="39"/>
      <c r="AC49" s="39"/>
      <c r="AD49" s="39"/>
      <c r="AE49" s="39"/>
    </row>
    <row r="50" s="2" customFormat="1" ht="15.15" customHeight="1">
      <c r="A50" s="39"/>
      <c r="B50" s="40"/>
      <c r="C50" s="33" t="s">
        <v>25</v>
      </c>
      <c r="D50" s="41"/>
      <c r="E50" s="41"/>
      <c r="F50" s="28" t="str">
        <f>E13</f>
        <v>Správa železic, státní organizace</v>
      </c>
      <c r="G50" s="41"/>
      <c r="H50" s="41"/>
      <c r="I50" s="33" t="s">
        <v>33</v>
      </c>
      <c r="J50" s="37" t="str">
        <f>E19</f>
        <v xml:space="preserve"> </v>
      </c>
      <c r="K50" s="41"/>
      <c r="L50" s="129"/>
      <c r="S50" s="39"/>
      <c r="T50" s="39"/>
      <c r="U50" s="39"/>
      <c r="V50" s="39"/>
      <c r="W50" s="39"/>
      <c r="X50" s="39"/>
      <c r="Y50" s="39"/>
      <c r="Z50" s="39"/>
      <c r="AA50" s="39"/>
      <c r="AB50" s="39"/>
      <c r="AC50" s="39"/>
      <c r="AD50" s="39"/>
      <c r="AE50" s="39"/>
    </row>
    <row r="51" s="2" customFormat="1" ht="15.15" customHeight="1">
      <c r="A51" s="39"/>
      <c r="B51" s="40"/>
      <c r="C51" s="33" t="s">
        <v>31</v>
      </c>
      <c r="D51" s="41"/>
      <c r="E51" s="41"/>
      <c r="F51" s="28" t="str">
        <f>IF(E16="","",E16)</f>
        <v>Vyplň údaj</v>
      </c>
      <c r="G51" s="41"/>
      <c r="H51" s="41"/>
      <c r="I51" s="33" t="s">
        <v>36</v>
      </c>
      <c r="J51" s="37" t="str">
        <f>E22</f>
        <v xml:space="preserve"> </v>
      </c>
      <c r="K51" s="41"/>
      <c r="L51" s="129"/>
      <c r="S51" s="39"/>
      <c r="T51" s="39"/>
      <c r="U51" s="39"/>
      <c r="V51" s="39"/>
      <c r="W51" s="39"/>
      <c r="X51" s="39"/>
      <c r="Y51" s="39"/>
      <c r="Z51" s="39"/>
      <c r="AA51" s="39"/>
      <c r="AB51" s="39"/>
      <c r="AC51" s="39"/>
      <c r="AD51" s="39"/>
      <c r="AE51" s="39"/>
    </row>
    <row r="52" s="2" customFormat="1" ht="10.32" customHeight="1">
      <c r="A52" s="39"/>
      <c r="B52" s="40"/>
      <c r="C52" s="41"/>
      <c r="D52" s="41"/>
      <c r="E52" s="41"/>
      <c r="F52" s="41"/>
      <c r="G52" s="41"/>
      <c r="H52" s="41"/>
      <c r="I52" s="41"/>
      <c r="J52" s="41"/>
      <c r="K52" s="41"/>
      <c r="L52" s="129"/>
      <c r="S52" s="39"/>
      <c r="T52" s="39"/>
      <c r="U52" s="39"/>
      <c r="V52" s="39"/>
      <c r="W52" s="39"/>
      <c r="X52" s="39"/>
      <c r="Y52" s="39"/>
      <c r="Z52" s="39"/>
      <c r="AA52" s="39"/>
      <c r="AB52" s="39"/>
      <c r="AC52" s="39"/>
      <c r="AD52" s="39"/>
      <c r="AE52" s="39"/>
    </row>
    <row r="53" s="2" customFormat="1" ht="29.28" customHeight="1">
      <c r="A53" s="39"/>
      <c r="B53" s="40"/>
      <c r="C53" s="155" t="s">
        <v>83</v>
      </c>
      <c r="D53" s="156"/>
      <c r="E53" s="156"/>
      <c r="F53" s="156"/>
      <c r="G53" s="156"/>
      <c r="H53" s="156"/>
      <c r="I53" s="156"/>
      <c r="J53" s="157" t="s">
        <v>84</v>
      </c>
      <c r="K53" s="156"/>
      <c r="L53" s="129"/>
      <c r="S53" s="39"/>
      <c r="T53" s="39"/>
      <c r="U53" s="39"/>
      <c r="V53" s="39"/>
      <c r="W53" s="39"/>
      <c r="X53" s="39"/>
      <c r="Y53" s="39"/>
      <c r="Z53" s="39"/>
      <c r="AA53" s="39"/>
      <c r="AB53" s="39"/>
      <c r="AC53" s="39"/>
      <c r="AD53" s="39"/>
      <c r="AE53" s="39"/>
    </row>
    <row r="54" s="2" customFormat="1" ht="10.32" customHeight="1">
      <c r="A54" s="39"/>
      <c r="B54" s="40"/>
      <c r="C54" s="41"/>
      <c r="D54" s="41"/>
      <c r="E54" s="41"/>
      <c r="F54" s="41"/>
      <c r="G54" s="41"/>
      <c r="H54" s="41"/>
      <c r="I54" s="41"/>
      <c r="J54" s="41"/>
      <c r="K54" s="41"/>
      <c r="L54" s="129"/>
      <c r="S54" s="39"/>
      <c r="T54" s="39"/>
      <c r="U54" s="39"/>
      <c r="V54" s="39"/>
      <c r="W54" s="39"/>
      <c r="X54" s="39"/>
      <c r="Y54" s="39"/>
      <c r="Z54" s="39"/>
      <c r="AA54" s="39"/>
      <c r="AB54" s="39"/>
      <c r="AC54" s="39"/>
      <c r="AD54" s="39"/>
      <c r="AE54" s="39"/>
    </row>
    <row r="55" s="2" customFormat="1" ht="22.8" customHeight="1">
      <c r="A55" s="39"/>
      <c r="B55" s="40"/>
      <c r="C55" s="158" t="s">
        <v>71</v>
      </c>
      <c r="D55" s="41"/>
      <c r="E55" s="41"/>
      <c r="F55" s="41"/>
      <c r="G55" s="41"/>
      <c r="H55" s="41"/>
      <c r="I55" s="41"/>
      <c r="J55" s="103">
        <f>J101</f>
        <v>0</v>
      </c>
      <c r="K55" s="41"/>
      <c r="L55" s="129"/>
      <c r="S55" s="39"/>
      <c r="T55" s="39"/>
      <c r="U55" s="39"/>
      <c r="V55" s="39"/>
      <c r="W55" s="39"/>
      <c r="X55" s="39"/>
      <c r="Y55" s="39"/>
      <c r="Z55" s="39"/>
      <c r="AA55" s="39"/>
      <c r="AB55" s="39"/>
      <c r="AC55" s="39"/>
      <c r="AD55" s="39"/>
      <c r="AE55" s="39"/>
      <c r="AU55" s="18" t="s">
        <v>85</v>
      </c>
    </row>
    <row r="56" s="9" customFormat="1" ht="24.96" customHeight="1">
      <c r="A56" s="9"/>
      <c r="B56" s="159"/>
      <c r="C56" s="160"/>
      <c r="D56" s="161" t="s">
        <v>86</v>
      </c>
      <c r="E56" s="162"/>
      <c r="F56" s="162"/>
      <c r="G56" s="162"/>
      <c r="H56" s="162"/>
      <c r="I56" s="162"/>
      <c r="J56" s="163">
        <f>J102</f>
        <v>0</v>
      </c>
      <c r="K56" s="160"/>
      <c r="L56" s="164"/>
      <c r="S56" s="9"/>
      <c r="T56" s="9"/>
      <c r="U56" s="9"/>
      <c r="V56" s="9"/>
      <c r="W56" s="9"/>
      <c r="X56" s="9"/>
      <c r="Y56" s="9"/>
      <c r="Z56" s="9"/>
      <c r="AA56" s="9"/>
      <c r="AB56" s="9"/>
      <c r="AC56" s="9"/>
      <c r="AD56" s="9"/>
      <c r="AE56" s="9"/>
    </row>
    <row r="57" s="10" customFormat="1" ht="19.92" customHeight="1">
      <c r="A57" s="10"/>
      <c r="B57" s="165"/>
      <c r="C57" s="166"/>
      <c r="D57" s="167" t="s">
        <v>87</v>
      </c>
      <c r="E57" s="168"/>
      <c r="F57" s="168"/>
      <c r="G57" s="168"/>
      <c r="H57" s="168"/>
      <c r="I57" s="168"/>
      <c r="J57" s="169">
        <f>J103</f>
        <v>0</v>
      </c>
      <c r="K57" s="166"/>
      <c r="L57" s="170"/>
      <c r="S57" s="10"/>
      <c r="T57" s="10"/>
      <c r="U57" s="10"/>
      <c r="V57" s="10"/>
      <c r="W57" s="10"/>
      <c r="X57" s="10"/>
      <c r="Y57" s="10"/>
      <c r="Z57" s="10"/>
      <c r="AA57" s="10"/>
      <c r="AB57" s="10"/>
      <c r="AC57" s="10"/>
      <c r="AD57" s="10"/>
      <c r="AE57" s="10"/>
    </row>
    <row r="58" s="10" customFormat="1" ht="19.92" customHeight="1">
      <c r="A58" s="10"/>
      <c r="B58" s="165"/>
      <c r="C58" s="166"/>
      <c r="D58" s="167" t="s">
        <v>88</v>
      </c>
      <c r="E58" s="168"/>
      <c r="F58" s="168"/>
      <c r="G58" s="168"/>
      <c r="H58" s="168"/>
      <c r="I58" s="168"/>
      <c r="J58" s="169">
        <f>J108</f>
        <v>0</v>
      </c>
      <c r="K58" s="166"/>
      <c r="L58" s="170"/>
      <c r="S58" s="10"/>
      <c r="T58" s="10"/>
      <c r="U58" s="10"/>
      <c r="V58" s="10"/>
      <c r="W58" s="10"/>
      <c r="X58" s="10"/>
      <c r="Y58" s="10"/>
      <c r="Z58" s="10"/>
      <c r="AA58" s="10"/>
      <c r="AB58" s="10"/>
      <c r="AC58" s="10"/>
      <c r="AD58" s="10"/>
      <c r="AE58" s="10"/>
    </row>
    <row r="59" s="10" customFormat="1" ht="19.92" customHeight="1">
      <c r="A59" s="10"/>
      <c r="B59" s="165"/>
      <c r="C59" s="166"/>
      <c r="D59" s="167" t="s">
        <v>89</v>
      </c>
      <c r="E59" s="168"/>
      <c r="F59" s="168"/>
      <c r="G59" s="168"/>
      <c r="H59" s="168"/>
      <c r="I59" s="168"/>
      <c r="J59" s="169">
        <f>J125</f>
        <v>0</v>
      </c>
      <c r="K59" s="166"/>
      <c r="L59" s="170"/>
      <c r="S59" s="10"/>
      <c r="T59" s="10"/>
      <c r="U59" s="10"/>
      <c r="V59" s="10"/>
      <c r="W59" s="10"/>
      <c r="X59" s="10"/>
      <c r="Y59" s="10"/>
      <c r="Z59" s="10"/>
      <c r="AA59" s="10"/>
      <c r="AB59" s="10"/>
      <c r="AC59" s="10"/>
      <c r="AD59" s="10"/>
      <c r="AE59" s="10"/>
    </row>
    <row r="60" s="10" customFormat="1" ht="19.92" customHeight="1">
      <c r="A60" s="10"/>
      <c r="B60" s="165"/>
      <c r="C60" s="166"/>
      <c r="D60" s="167" t="s">
        <v>90</v>
      </c>
      <c r="E60" s="168"/>
      <c r="F60" s="168"/>
      <c r="G60" s="168"/>
      <c r="H60" s="168"/>
      <c r="I60" s="168"/>
      <c r="J60" s="169">
        <f>J131</f>
        <v>0</v>
      </c>
      <c r="K60" s="166"/>
      <c r="L60" s="170"/>
      <c r="S60" s="10"/>
      <c r="T60" s="10"/>
      <c r="U60" s="10"/>
      <c r="V60" s="10"/>
      <c r="W60" s="10"/>
      <c r="X60" s="10"/>
      <c r="Y60" s="10"/>
      <c r="Z60" s="10"/>
      <c r="AA60" s="10"/>
      <c r="AB60" s="10"/>
      <c r="AC60" s="10"/>
      <c r="AD60" s="10"/>
      <c r="AE60" s="10"/>
    </row>
    <row r="61" s="10" customFormat="1" ht="19.92" customHeight="1">
      <c r="A61" s="10"/>
      <c r="B61" s="165"/>
      <c r="C61" s="166"/>
      <c r="D61" s="167" t="s">
        <v>91</v>
      </c>
      <c r="E61" s="168"/>
      <c r="F61" s="168"/>
      <c r="G61" s="168"/>
      <c r="H61" s="168"/>
      <c r="I61" s="168"/>
      <c r="J61" s="169">
        <f>J138</f>
        <v>0</v>
      </c>
      <c r="K61" s="166"/>
      <c r="L61" s="170"/>
      <c r="S61" s="10"/>
      <c r="T61" s="10"/>
      <c r="U61" s="10"/>
      <c r="V61" s="10"/>
      <c r="W61" s="10"/>
      <c r="X61" s="10"/>
      <c r="Y61" s="10"/>
      <c r="Z61" s="10"/>
      <c r="AA61" s="10"/>
      <c r="AB61" s="10"/>
      <c r="AC61" s="10"/>
      <c r="AD61" s="10"/>
      <c r="AE61" s="10"/>
    </row>
    <row r="62" s="10" customFormat="1" ht="19.92" customHeight="1">
      <c r="A62" s="10"/>
      <c r="B62" s="165"/>
      <c r="C62" s="166"/>
      <c r="D62" s="167" t="s">
        <v>92</v>
      </c>
      <c r="E62" s="168"/>
      <c r="F62" s="168"/>
      <c r="G62" s="168"/>
      <c r="H62" s="168"/>
      <c r="I62" s="168"/>
      <c r="J62" s="169">
        <f>J172</f>
        <v>0</v>
      </c>
      <c r="K62" s="166"/>
      <c r="L62" s="170"/>
      <c r="S62" s="10"/>
      <c r="T62" s="10"/>
      <c r="U62" s="10"/>
      <c r="V62" s="10"/>
      <c r="W62" s="10"/>
      <c r="X62" s="10"/>
      <c r="Y62" s="10"/>
      <c r="Z62" s="10"/>
      <c r="AA62" s="10"/>
      <c r="AB62" s="10"/>
      <c r="AC62" s="10"/>
      <c r="AD62" s="10"/>
      <c r="AE62" s="10"/>
    </row>
    <row r="63" s="10" customFormat="1" ht="19.92" customHeight="1">
      <c r="A63" s="10"/>
      <c r="B63" s="165"/>
      <c r="C63" s="166"/>
      <c r="D63" s="167" t="s">
        <v>93</v>
      </c>
      <c r="E63" s="168"/>
      <c r="F63" s="168"/>
      <c r="G63" s="168"/>
      <c r="H63" s="168"/>
      <c r="I63" s="168"/>
      <c r="J63" s="169">
        <f>J217</f>
        <v>0</v>
      </c>
      <c r="K63" s="166"/>
      <c r="L63" s="170"/>
      <c r="S63" s="10"/>
      <c r="T63" s="10"/>
      <c r="U63" s="10"/>
      <c r="V63" s="10"/>
      <c r="W63" s="10"/>
      <c r="X63" s="10"/>
      <c r="Y63" s="10"/>
      <c r="Z63" s="10"/>
      <c r="AA63" s="10"/>
      <c r="AB63" s="10"/>
      <c r="AC63" s="10"/>
      <c r="AD63" s="10"/>
      <c r="AE63" s="10"/>
    </row>
    <row r="64" s="9" customFormat="1" ht="24.96" customHeight="1">
      <c r="A64" s="9"/>
      <c r="B64" s="159"/>
      <c r="C64" s="160"/>
      <c r="D64" s="161" t="s">
        <v>94</v>
      </c>
      <c r="E64" s="162"/>
      <c r="F64" s="162"/>
      <c r="G64" s="162"/>
      <c r="H64" s="162"/>
      <c r="I64" s="162"/>
      <c r="J64" s="163">
        <f>J226</f>
        <v>0</v>
      </c>
      <c r="K64" s="160"/>
      <c r="L64" s="164"/>
      <c r="S64" s="9"/>
      <c r="T64" s="9"/>
      <c r="U64" s="9"/>
      <c r="V64" s="9"/>
      <c r="W64" s="9"/>
      <c r="X64" s="9"/>
      <c r="Y64" s="9"/>
      <c r="Z64" s="9"/>
      <c r="AA64" s="9"/>
      <c r="AB64" s="9"/>
      <c r="AC64" s="9"/>
      <c r="AD64" s="9"/>
      <c r="AE64" s="9"/>
    </row>
    <row r="65" s="10" customFormat="1" ht="19.92" customHeight="1">
      <c r="A65" s="10"/>
      <c r="B65" s="165"/>
      <c r="C65" s="166"/>
      <c r="D65" s="167" t="s">
        <v>95</v>
      </c>
      <c r="E65" s="168"/>
      <c r="F65" s="168"/>
      <c r="G65" s="168"/>
      <c r="H65" s="168"/>
      <c r="I65" s="168"/>
      <c r="J65" s="169">
        <f>J227</f>
        <v>0</v>
      </c>
      <c r="K65" s="166"/>
      <c r="L65" s="170"/>
      <c r="S65" s="10"/>
      <c r="T65" s="10"/>
      <c r="U65" s="10"/>
      <c r="V65" s="10"/>
      <c r="W65" s="10"/>
      <c r="X65" s="10"/>
      <c r="Y65" s="10"/>
      <c r="Z65" s="10"/>
      <c r="AA65" s="10"/>
      <c r="AB65" s="10"/>
      <c r="AC65" s="10"/>
      <c r="AD65" s="10"/>
      <c r="AE65" s="10"/>
    </row>
    <row r="66" s="10" customFormat="1" ht="19.92" customHeight="1">
      <c r="A66" s="10"/>
      <c r="B66" s="165"/>
      <c r="C66" s="166"/>
      <c r="D66" s="167" t="s">
        <v>96</v>
      </c>
      <c r="E66" s="168"/>
      <c r="F66" s="168"/>
      <c r="G66" s="168"/>
      <c r="H66" s="168"/>
      <c r="I66" s="168"/>
      <c r="J66" s="169">
        <f>J231</f>
        <v>0</v>
      </c>
      <c r="K66" s="166"/>
      <c r="L66" s="170"/>
      <c r="S66" s="10"/>
      <c r="T66" s="10"/>
      <c r="U66" s="10"/>
      <c r="V66" s="10"/>
      <c r="W66" s="10"/>
      <c r="X66" s="10"/>
      <c r="Y66" s="10"/>
      <c r="Z66" s="10"/>
      <c r="AA66" s="10"/>
      <c r="AB66" s="10"/>
      <c r="AC66" s="10"/>
      <c r="AD66" s="10"/>
      <c r="AE66" s="10"/>
    </row>
    <row r="67" s="10" customFormat="1" ht="19.92" customHeight="1">
      <c r="A67" s="10"/>
      <c r="B67" s="165"/>
      <c r="C67" s="166"/>
      <c r="D67" s="167" t="s">
        <v>97</v>
      </c>
      <c r="E67" s="168"/>
      <c r="F67" s="168"/>
      <c r="G67" s="168"/>
      <c r="H67" s="168"/>
      <c r="I67" s="168"/>
      <c r="J67" s="169">
        <f>J234</f>
        <v>0</v>
      </c>
      <c r="K67" s="166"/>
      <c r="L67" s="170"/>
      <c r="S67" s="10"/>
      <c r="T67" s="10"/>
      <c r="U67" s="10"/>
      <c r="V67" s="10"/>
      <c r="W67" s="10"/>
      <c r="X67" s="10"/>
      <c r="Y67" s="10"/>
      <c r="Z67" s="10"/>
      <c r="AA67" s="10"/>
      <c r="AB67" s="10"/>
      <c r="AC67" s="10"/>
      <c r="AD67" s="10"/>
      <c r="AE67" s="10"/>
    </row>
    <row r="68" s="10" customFormat="1" ht="19.92" customHeight="1">
      <c r="A68" s="10"/>
      <c r="B68" s="165"/>
      <c r="C68" s="166"/>
      <c r="D68" s="167" t="s">
        <v>98</v>
      </c>
      <c r="E68" s="168"/>
      <c r="F68" s="168"/>
      <c r="G68" s="168"/>
      <c r="H68" s="168"/>
      <c r="I68" s="168"/>
      <c r="J68" s="169">
        <f>J241</f>
        <v>0</v>
      </c>
      <c r="K68" s="166"/>
      <c r="L68" s="170"/>
      <c r="S68" s="10"/>
      <c r="T68" s="10"/>
      <c r="U68" s="10"/>
      <c r="V68" s="10"/>
      <c r="W68" s="10"/>
      <c r="X68" s="10"/>
      <c r="Y68" s="10"/>
      <c r="Z68" s="10"/>
      <c r="AA68" s="10"/>
      <c r="AB68" s="10"/>
      <c r="AC68" s="10"/>
      <c r="AD68" s="10"/>
      <c r="AE68" s="10"/>
    </row>
    <row r="69" s="10" customFormat="1" ht="19.92" customHeight="1">
      <c r="A69" s="10"/>
      <c r="B69" s="165"/>
      <c r="C69" s="166"/>
      <c r="D69" s="167" t="s">
        <v>99</v>
      </c>
      <c r="E69" s="168"/>
      <c r="F69" s="168"/>
      <c r="G69" s="168"/>
      <c r="H69" s="168"/>
      <c r="I69" s="168"/>
      <c r="J69" s="169">
        <f>J280</f>
        <v>0</v>
      </c>
      <c r="K69" s="166"/>
      <c r="L69" s="170"/>
      <c r="S69" s="10"/>
      <c r="T69" s="10"/>
      <c r="U69" s="10"/>
      <c r="V69" s="10"/>
      <c r="W69" s="10"/>
      <c r="X69" s="10"/>
      <c r="Y69" s="10"/>
      <c r="Z69" s="10"/>
      <c r="AA69" s="10"/>
      <c r="AB69" s="10"/>
      <c r="AC69" s="10"/>
      <c r="AD69" s="10"/>
      <c r="AE69" s="10"/>
    </row>
    <row r="70" s="10" customFormat="1" ht="19.92" customHeight="1">
      <c r="A70" s="10"/>
      <c r="B70" s="165"/>
      <c r="C70" s="166"/>
      <c r="D70" s="167" t="s">
        <v>100</v>
      </c>
      <c r="E70" s="168"/>
      <c r="F70" s="168"/>
      <c r="G70" s="168"/>
      <c r="H70" s="168"/>
      <c r="I70" s="168"/>
      <c r="J70" s="169">
        <f>J382</f>
        <v>0</v>
      </c>
      <c r="K70" s="166"/>
      <c r="L70" s="170"/>
      <c r="S70" s="10"/>
      <c r="T70" s="10"/>
      <c r="U70" s="10"/>
      <c r="V70" s="10"/>
      <c r="W70" s="10"/>
      <c r="X70" s="10"/>
      <c r="Y70" s="10"/>
      <c r="Z70" s="10"/>
      <c r="AA70" s="10"/>
      <c r="AB70" s="10"/>
      <c r="AC70" s="10"/>
      <c r="AD70" s="10"/>
      <c r="AE70" s="10"/>
    </row>
    <row r="71" s="10" customFormat="1" ht="19.92" customHeight="1">
      <c r="A71" s="10"/>
      <c r="B71" s="165"/>
      <c r="C71" s="166"/>
      <c r="D71" s="167" t="s">
        <v>101</v>
      </c>
      <c r="E71" s="168"/>
      <c r="F71" s="168"/>
      <c r="G71" s="168"/>
      <c r="H71" s="168"/>
      <c r="I71" s="168"/>
      <c r="J71" s="169">
        <f>J385</f>
        <v>0</v>
      </c>
      <c r="K71" s="166"/>
      <c r="L71" s="170"/>
      <c r="S71" s="10"/>
      <c r="T71" s="10"/>
      <c r="U71" s="10"/>
      <c r="V71" s="10"/>
      <c r="W71" s="10"/>
      <c r="X71" s="10"/>
      <c r="Y71" s="10"/>
      <c r="Z71" s="10"/>
      <c r="AA71" s="10"/>
      <c r="AB71" s="10"/>
      <c r="AC71" s="10"/>
      <c r="AD71" s="10"/>
      <c r="AE71" s="10"/>
    </row>
    <row r="72" s="10" customFormat="1" ht="19.92" customHeight="1">
      <c r="A72" s="10"/>
      <c r="B72" s="165"/>
      <c r="C72" s="166"/>
      <c r="D72" s="167" t="s">
        <v>102</v>
      </c>
      <c r="E72" s="168"/>
      <c r="F72" s="168"/>
      <c r="G72" s="168"/>
      <c r="H72" s="168"/>
      <c r="I72" s="168"/>
      <c r="J72" s="169">
        <f>J391</f>
        <v>0</v>
      </c>
      <c r="K72" s="166"/>
      <c r="L72" s="170"/>
      <c r="S72" s="10"/>
      <c r="T72" s="10"/>
      <c r="U72" s="10"/>
      <c r="V72" s="10"/>
      <c r="W72" s="10"/>
      <c r="X72" s="10"/>
      <c r="Y72" s="10"/>
      <c r="Z72" s="10"/>
      <c r="AA72" s="10"/>
      <c r="AB72" s="10"/>
      <c r="AC72" s="10"/>
      <c r="AD72" s="10"/>
      <c r="AE72" s="10"/>
    </row>
    <row r="73" s="10" customFormat="1" ht="19.92" customHeight="1">
      <c r="A73" s="10"/>
      <c r="B73" s="165"/>
      <c r="C73" s="166"/>
      <c r="D73" s="167" t="s">
        <v>103</v>
      </c>
      <c r="E73" s="168"/>
      <c r="F73" s="168"/>
      <c r="G73" s="168"/>
      <c r="H73" s="168"/>
      <c r="I73" s="168"/>
      <c r="J73" s="169">
        <f>J636</f>
        <v>0</v>
      </c>
      <c r="K73" s="166"/>
      <c r="L73" s="170"/>
      <c r="S73" s="10"/>
      <c r="T73" s="10"/>
      <c r="U73" s="10"/>
      <c r="V73" s="10"/>
      <c r="W73" s="10"/>
      <c r="X73" s="10"/>
      <c r="Y73" s="10"/>
      <c r="Z73" s="10"/>
      <c r="AA73" s="10"/>
      <c r="AB73" s="10"/>
      <c r="AC73" s="10"/>
      <c r="AD73" s="10"/>
      <c r="AE73" s="10"/>
    </row>
    <row r="74" s="10" customFormat="1" ht="19.92" customHeight="1">
      <c r="A74" s="10"/>
      <c r="B74" s="165"/>
      <c r="C74" s="166"/>
      <c r="D74" s="167" t="s">
        <v>104</v>
      </c>
      <c r="E74" s="168"/>
      <c r="F74" s="168"/>
      <c r="G74" s="168"/>
      <c r="H74" s="168"/>
      <c r="I74" s="168"/>
      <c r="J74" s="169">
        <f>J654</f>
        <v>0</v>
      </c>
      <c r="K74" s="166"/>
      <c r="L74" s="170"/>
      <c r="S74" s="10"/>
      <c r="T74" s="10"/>
      <c r="U74" s="10"/>
      <c r="V74" s="10"/>
      <c r="W74" s="10"/>
      <c r="X74" s="10"/>
      <c r="Y74" s="10"/>
      <c r="Z74" s="10"/>
      <c r="AA74" s="10"/>
      <c r="AB74" s="10"/>
      <c r="AC74" s="10"/>
      <c r="AD74" s="10"/>
      <c r="AE74" s="10"/>
    </row>
    <row r="75" s="10" customFormat="1" ht="19.92" customHeight="1">
      <c r="A75" s="10"/>
      <c r="B75" s="165"/>
      <c r="C75" s="166"/>
      <c r="D75" s="167" t="s">
        <v>105</v>
      </c>
      <c r="E75" s="168"/>
      <c r="F75" s="168"/>
      <c r="G75" s="168"/>
      <c r="H75" s="168"/>
      <c r="I75" s="168"/>
      <c r="J75" s="169">
        <f>J680</f>
        <v>0</v>
      </c>
      <c r="K75" s="166"/>
      <c r="L75" s="170"/>
      <c r="S75" s="10"/>
      <c r="T75" s="10"/>
      <c r="U75" s="10"/>
      <c r="V75" s="10"/>
      <c r="W75" s="10"/>
      <c r="X75" s="10"/>
      <c r="Y75" s="10"/>
      <c r="Z75" s="10"/>
      <c r="AA75" s="10"/>
      <c r="AB75" s="10"/>
      <c r="AC75" s="10"/>
      <c r="AD75" s="10"/>
      <c r="AE75" s="10"/>
    </row>
    <row r="76" s="10" customFormat="1" ht="19.92" customHeight="1">
      <c r="A76" s="10"/>
      <c r="B76" s="165"/>
      <c r="C76" s="166"/>
      <c r="D76" s="167" t="s">
        <v>106</v>
      </c>
      <c r="E76" s="168"/>
      <c r="F76" s="168"/>
      <c r="G76" s="168"/>
      <c r="H76" s="168"/>
      <c r="I76" s="168"/>
      <c r="J76" s="169">
        <f>J689</f>
        <v>0</v>
      </c>
      <c r="K76" s="166"/>
      <c r="L76" s="170"/>
      <c r="S76" s="10"/>
      <c r="T76" s="10"/>
      <c r="U76" s="10"/>
      <c r="V76" s="10"/>
      <c r="W76" s="10"/>
      <c r="X76" s="10"/>
      <c r="Y76" s="10"/>
      <c r="Z76" s="10"/>
      <c r="AA76" s="10"/>
      <c r="AB76" s="10"/>
      <c r="AC76" s="10"/>
      <c r="AD76" s="10"/>
      <c r="AE76" s="10"/>
    </row>
    <row r="77" s="9" customFormat="1" ht="24.96" customHeight="1">
      <c r="A77" s="9"/>
      <c r="B77" s="159"/>
      <c r="C77" s="160"/>
      <c r="D77" s="161" t="s">
        <v>107</v>
      </c>
      <c r="E77" s="162"/>
      <c r="F77" s="162"/>
      <c r="G77" s="162"/>
      <c r="H77" s="162"/>
      <c r="I77" s="162"/>
      <c r="J77" s="163">
        <f>J700</f>
        <v>0</v>
      </c>
      <c r="K77" s="160"/>
      <c r="L77" s="164"/>
      <c r="S77" s="9"/>
      <c r="T77" s="9"/>
      <c r="U77" s="9"/>
      <c r="V77" s="9"/>
      <c r="W77" s="9"/>
      <c r="X77" s="9"/>
      <c r="Y77" s="9"/>
      <c r="Z77" s="9"/>
      <c r="AA77" s="9"/>
      <c r="AB77" s="9"/>
      <c r="AC77" s="9"/>
      <c r="AD77" s="9"/>
      <c r="AE77" s="9"/>
    </row>
    <row r="78" s="10" customFormat="1" ht="19.92" customHeight="1">
      <c r="A78" s="10"/>
      <c r="B78" s="165"/>
      <c r="C78" s="166"/>
      <c r="D78" s="167" t="s">
        <v>108</v>
      </c>
      <c r="E78" s="168"/>
      <c r="F78" s="168"/>
      <c r="G78" s="168"/>
      <c r="H78" s="168"/>
      <c r="I78" s="168"/>
      <c r="J78" s="169">
        <f>J701</f>
        <v>0</v>
      </c>
      <c r="K78" s="166"/>
      <c r="L78" s="170"/>
      <c r="S78" s="10"/>
      <c r="T78" s="10"/>
      <c r="U78" s="10"/>
      <c r="V78" s="10"/>
      <c r="W78" s="10"/>
      <c r="X78" s="10"/>
      <c r="Y78" s="10"/>
      <c r="Z78" s="10"/>
      <c r="AA78" s="10"/>
      <c r="AB78" s="10"/>
      <c r="AC78" s="10"/>
      <c r="AD78" s="10"/>
      <c r="AE78" s="10"/>
    </row>
    <row r="79" s="9" customFormat="1" ht="24.96" customHeight="1">
      <c r="A79" s="9"/>
      <c r="B79" s="159"/>
      <c r="C79" s="160"/>
      <c r="D79" s="161" t="s">
        <v>109</v>
      </c>
      <c r="E79" s="162"/>
      <c r="F79" s="162"/>
      <c r="G79" s="162"/>
      <c r="H79" s="162"/>
      <c r="I79" s="162"/>
      <c r="J79" s="163">
        <f>J707</f>
        <v>0</v>
      </c>
      <c r="K79" s="160"/>
      <c r="L79" s="164"/>
      <c r="S79" s="9"/>
      <c r="T79" s="9"/>
      <c r="U79" s="9"/>
      <c r="V79" s="9"/>
      <c r="W79" s="9"/>
      <c r="X79" s="9"/>
      <c r="Y79" s="9"/>
      <c r="Z79" s="9"/>
      <c r="AA79" s="9"/>
      <c r="AB79" s="9"/>
      <c r="AC79" s="9"/>
      <c r="AD79" s="9"/>
      <c r="AE79" s="9"/>
    </row>
    <row r="80" s="10" customFormat="1" ht="19.92" customHeight="1">
      <c r="A80" s="10"/>
      <c r="B80" s="165"/>
      <c r="C80" s="166"/>
      <c r="D80" s="167" t="s">
        <v>110</v>
      </c>
      <c r="E80" s="168"/>
      <c r="F80" s="168"/>
      <c r="G80" s="168"/>
      <c r="H80" s="168"/>
      <c r="I80" s="168"/>
      <c r="J80" s="169">
        <f>J708</f>
        <v>0</v>
      </c>
      <c r="K80" s="166"/>
      <c r="L80" s="170"/>
      <c r="S80" s="10"/>
      <c r="T80" s="10"/>
      <c r="U80" s="10"/>
      <c r="V80" s="10"/>
      <c r="W80" s="10"/>
      <c r="X80" s="10"/>
      <c r="Y80" s="10"/>
      <c r="Z80" s="10"/>
      <c r="AA80" s="10"/>
      <c r="AB80" s="10"/>
      <c r="AC80" s="10"/>
      <c r="AD80" s="10"/>
      <c r="AE80" s="10"/>
    </row>
    <row r="81" s="10" customFormat="1" ht="19.92" customHeight="1">
      <c r="A81" s="10"/>
      <c r="B81" s="165"/>
      <c r="C81" s="166"/>
      <c r="D81" s="167" t="s">
        <v>111</v>
      </c>
      <c r="E81" s="168"/>
      <c r="F81" s="168"/>
      <c r="G81" s="168"/>
      <c r="H81" s="168"/>
      <c r="I81" s="168"/>
      <c r="J81" s="169">
        <f>J711</f>
        <v>0</v>
      </c>
      <c r="K81" s="166"/>
      <c r="L81" s="170"/>
      <c r="S81" s="10"/>
      <c r="T81" s="10"/>
      <c r="U81" s="10"/>
      <c r="V81" s="10"/>
      <c r="W81" s="10"/>
      <c r="X81" s="10"/>
      <c r="Y81" s="10"/>
      <c r="Z81" s="10"/>
      <c r="AA81" s="10"/>
      <c r="AB81" s="10"/>
      <c r="AC81" s="10"/>
      <c r="AD81" s="10"/>
      <c r="AE81" s="10"/>
    </row>
    <row r="82" s="10" customFormat="1" ht="19.92" customHeight="1">
      <c r="A82" s="10"/>
      <c r="B82" s="165"/>
      <c r="C82" s="166"/>
      <c r="D82" s="167" t="s">
        <v>112</v>
      </c>
      <c r="E82" s="168"/>
      <c r="F82" s="168"/>
      <c r="G82" s="168"/>
      <c r="H82" s="168"/>
      <c r="I82" s="168"/>
      <c r="J82" s="169">
        <f>J718</f>
        <v>0</v>
      </c>
      <c r="K82" s="166"/>
      <c r="L82" s="170"/>
      <c r="S82" s="10"/>
      <c r="T82" s="10"/>
      <c r="U82" s="10"/>
      <c r="V82" s="10"/>
      <c r="W82" s="10"/>
      <c r="X82" s="10"/>
      <c r="Y82" s="10"/>
      <c r="Z82" s="10"/>
      <c r="AA82" s="10"/>
      <c r="AB82" s="10"/>
      <c r="AC82" s="10"/>
      <c r="AD82" s="10"/>
      <c r="AE82" s="10"/>
    </row>
    <row r="83" s="10" customFormat="1" ht="19.92" customHeight="1">
      <c r="A83" s="10"/>
      <c r="B83" s="165"/>
      <c r="C83" s="166"/>
      <c r="D83" s="167" t="s">
        <v>113</v>
      </c>
      <c r="E83" s="168"/>
      <c r="F83" s="168"/>
      <c r="G83" s="168"/>
      <c r="H83" s="168"/>
      <c r="I83" s="168"/>
      <c r="J83" s="169">
        <f>J727</f>
        <v>0</v>
      </c>
      <c r="K83" s="166"/>
      <c r="L83" s="170"/>
      <c r="S83" s="10"/>
      <c r="T83" s="10"/>
      <c r="U83" s="10"/>
      <c r="V83" s="10"/>
      <c r="W83" s="10"/>
      <c r="X83" s="10"/>
      <c r="Y83" s="10"/>
      <c r="Z83" s="10"/>
      <c r="AA83" s="10"/>
      <c r="AB83" s="10"/>
      <c r="AC83" s="10"/>
      <c r="AD83" s="10"/>
      <c r="AE83" s="10"/>
    </row>
    <row r="84" s="2" customFormat="1" ht="21.84" customHeight="1">
      <c r="A84" s="39"/>
      <c r="B84" s="40"/>
      <c r="C84" s="41"/>
      <c r="D84" s="41"/>
      <c r="E84" s="41"/>
      <c r="F84" s="41"/>
      <c r="G84" s="41"/>
      <c r="H84" s="41"/>
      <c r="I84" s="41"/>
      <c r="J84" s="41"/>
      <c r="K84" s="41"/>
      <c r="L84" s="129"/>
      <c r="S84" s="39"/>
      <c r="T84" s="39"/>
      <c r="U84" s="39"/>
      <c r="V84" s="39"/>
      <c r="W84" s="39"/>
      <c r="X84" s="39"/>
      <c r="Y84" s="39"/>
      <c r="Z84" s="39"/>
      <c r="AA84" s="39"/>
      <c r="AB84" s="39"/>
      <c r="AC84" s="39"/>
      <c r="AD84" s="39"/>
      <c r="AE84" s="39"/>
    </row>
    <row r="85" s="2" customFormat="1" ht="6.96" customHeight="1">
      <c r="A85" s="39"/>
      <c r="B85" s="60"/>
      <c r="C85" s="61"/>
      <c r="D85" s="61"/>
      <c r="E85" s="61"/>
      <c r="F85" s="61"/>
      <c r="G85" s="61"/>
      <c r="H85" s="61"/>
      <c r="I85" s="61"/>
      <c r="J85" s="61"/>
      <c r="K85" s="61"/>
      <c r="L85" s="129"/>
      <c r="S85" s="39"/>
      <c r="T85" s="39"/>
      <c r="U85" s="39"/>
      <c r="V85" s="39"/>
      <c r="W85" s="39"/>
      <c r="X85" s="39"/>
      <c r="Y85" s="39"/>
      <c r="Z85" s="39"/>
      <c r="AA85" s="39"/>
      <c r="AB85" s="39"/>
      <c r="AC85" s="39"/>
      <c r="AD85" s="39"/>
      <c r="AE85" s="39"/>
    </row>
    <row r="89" s="2" customFormat="1" ht="6.96" customHeight="1">
      <c r="A89" s="39"/>
      <c r="B89" s="62"/>
      <c r="C89" s="63"/>
      <c r="D89" s="63"/>
      <c r="E89" s="63"/>
      <c r="F89" s="63"/>
      <c r="G89" s="63"/>
      <c r="H89" s="63"/>
      <c r="I89" s="63"/>
      <c r="J89" s="63"/>
      <c r="K89" s="63"/>
      <c r="L89" s="129"/>
      <c r="S89" s="39"/>
      <c r="T89" s="39"/>
      <c r="U89" s="39"/>
      <c r="V89" s="39"/>
      <c r="W89" s="39"/>
      <c r="X89" s="39"/>
      <c r="Y89" s="39"/>
      <c r="Z89" s="39"/>
      <c r="AA89" s="39"/>
      <c r="AB89" s="39"/>
      <c r="AC89" s="39"/>
      <c r="AD89" s="39"/>
      <c r="AE89" s="39"/>
    </row>
    <row r="90" s="2" customFormat="1" ht="24.96" customHeight="1">
      <c r="A90" s="39"/>
      <c r="B90" s="40"/>
      <c r="C90" s="24" t="s">
        <v>114</v>
      </c>
      <c r="D90" s="41"/>
      <c r="E90" s="41"/>
      <c r="F90" s="41"/>
      <c r="G90" s="41"/>
      <c r="H90" s="41"/>
      <c r="I90" s="41"/>
      <c r="J90" s="41"/>
      <c r="K90" s="41"/>
      <c r="L90" s="129"/>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129"/>
      <c r="S91" s="39"/>
      <c r="T91" s="39"/>
      <c r="U91" s="39"/>
      <c r="V91" s="39"/>
      <c r="W91" s="39"/>
      <c r="X91" s="39"/>
      <c r="Y91" s="39"/>
      <c r="Z91" s="39"/>
      <c r="AA91" s="39"/>
      <c r="AB91" s="39"/>
      <c r="AC91" s="39"/>
      <c r="AD91" s="39"/>
      <c r="AE91" s="39"/>
    </row>
    <row r="92" s="2" customFormat="1" ht="12" customHeight="1">
      <c r="A92" s="39"/>
      <c r="B92" s="40"/>
      <c r="C92" s="33" t="s">
        <v>16</v>
      </c>
      <c r="D92" s="41"/>
      <c r="E92" s="41"/>
      <c r="F92" s="41"/>
      <c r="G92" s="41"/>
      <c r="H92" s="41"/>
      <c r="I92" s="41"/>
      <c r="J92" s="41"/>
      <c r="K92" s="41"/>
      <c r="L92" s="129"/>
      <c r="S92" s="39"/>
      <c r="T92" s="39"/>
      <c r="U92" s="39"/>
      <c r="V92" s="39"/>
      <c r="W92" s="39"/>
      <c r="X92" s="39"/>
      <c r="Y92" s="39"/>
      <c r="Z92" s="39"/>
      <c r="AA92" s="39"/>
      <c r="AB92" s="39"/>
      <c r="AC92" s="39"/>
      <c r="AD92" s="39"/>
      <c r="AE92" s="39"/>
    </row>
    <row r="93" s="2" customFormat="1" ht="16.5" customHeight="1">
      <c r="A93" s="39"/>
      <c r="B93" s="40"/>
      <c r="C93" s="41"/>
      <c r="D93" s="41"/>
      <c r="E93" s="70" t="str">
        <f>E7</f>
        <v>650220016 Opravy výtahů, eskalátorů v obvodu OŘ UNL</v>
      </c>
      <c r="F93" s="41"/>
      <c r="G93" s="41"/>
      <c r="H93" s="41"/>
      <c r="I93" s="41"/>
      <c r="J93" s="41"/>
      <c r="K93" s="41"/>
      <c r="L93" s="129"/>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29"/>
      <c r="S94" s="39"/>
      <c r="T94" s="39"/>
      <c r="U94" s="39"/>
      <c r="V94" s="39"/>
      <c r="W94" s="39"/>
      <c r="X94" s="39"/>
      <c r="Y94" s="39"/>
      <c r="Z94" s="39"/>
      <c r="AA94" s="39"/>
      <c r="AB94" s="39"/>
      <c r="AC94" s="39"/>
      <c r="AD94" s="39"/>
      <c r="AE94" s="39"/>
    </row>
    <row r="95" s="2" customFormat="1" ht="12" customHeight="1">
      <c r="A95" s="39"/>
      <c r="B95" s="40"/>
      <c r="C95" s="33" t="s">
        <v>21</v>
      </c>
      <c r="D95" s="41"/>
      <c r="E95" s="41"/>
      <c r="F95" s="28" t="str">
        <f>F10</f>
        <v>obvod OŘ Ústí nad Labem</v>
      </c>
      <c r="G95" s="41"/>
      <c r="H95" s="41"/>
      <c r="I95" s="33" t="s">
        <v>23</v>
      </c>
      <c r="J95" s="73" t="str">
        <f>IF(J10="","",J10)</f>
        <v>6. 4. 2023</v>
      </c>
      <c r="K95" s="41"/>
      <c r="L95" s="129"/>
      <c r="S95" s="39"/>
      <c r="T95" s="39"/>
      <c r="U95" s="39"/>
      <c r="V95" s="39"/>
      <c r="W95" s="39"/>
      <c r="X95" s="39"/>
      <c r="Y95" s="39"/>
      <c r="Z95" s="39"/>
      <c r="AA95" s="39"/>
      <c r="AB95" s="39"/>
      <c r="AC95" s="39"/>
      <c r="AD95" s="39"/>
      <c r="AE95" s="39"/>
    </row>
    <row r="96" s="2" customFormat="1" ht="6.96" customHeight="1">
      <c r="A96" s="39"/>
      <c r="B96" s="40"/>
      <c r="C96" s="41"/>
      <c r="D96" s="41"/>
      <c r="E96" s="41"/>
      <c r="F96" s="41"/>
      <c r="G96" s="41"/>
      <c r="H96" s="41"/>
      <c r="I96" s="41"/>
      <c r="J96" s="41"/>
      <c r="K96" s="41"/>
      <c r="L96" s="129"/>
      <c r="S96" s="39"/>
      <c r="T96" s="39"/>
      <c r="U96" s="39"/>
      <c r="V96" s="39"/>
      <c r="W96" s="39"/>
      <c r="X96" s="39"/>
      <c r="Y96" s="39"/>
      <c r="Z96" s="39"/>
      <c r="AA96" s="39"/>
      <c r="AB96" s="39"/>
      <c r="AC96" s="39"/>
      <c r="AD96" s="39"/>
      <c r="AE96" s="39"/>
    </row>
    <row r="97" s="2" customFormat="1" ht="15.15" customHeight="1">
      <c r="A97" s="39"/>
      <c r="B97" s="40"/>
      <c r="C97" s="33" t="s">
        <v>25</v>
      </c>
      <c r="D97" s="41"/>
      <c r="E97" s="41"/>
      <c r="F97" s="28" t="str">
        <f>E13</f>
        <v>Správa železic, státní organizace</v>
      </c>
      <c r="G97" s="41"/>
      <c r="H97" s="41"/>
      <c r="I97" s="33" t="s">
        <v>33</v>
      </c>
      <c r="J97" s="37" t="str">
        <f>E19</f>
        <v xml:space="preserve"> </v>
      </c>
      <c r="K97" s="41"/>
      <c r="L97" s="129"/>
      <c r="S97" s="39"/>
      <c r="T97" s="39"/>
      <c r="U97" s="39"/>
      <c r="V97" s="39"/>
      <c r="W97" s="39"/>
      <c r="X97" s="39"/>
      <c r="Y97" s="39"/>
      <c r="Z97" s="39"/>
      <c r="AA97" s="39"/>
      <c r="AB97" s="39"/>
      <c r="AC97" s="39"/>
      <c r="AD97" s="39"/>
      <c r="AE97" s="39"/>
    </row>
    <row r="98" s="2" customFormat="1" ht="15.15" customHeight="1">
      <c r="A98" s="39"/>
      <c r="B98" s="40"/>
      <c r="C98" s="33" t="s">
        <v>31</v>
      </c>
      <c r="D98" s="41"/>
      <c r="E98" s="41"/>
      <c r="F98" s="28" t="str">
        <f>IF(E16="","",E16)</f>
        <v>Vyplň údaj</v>
      </c>
      <c r="G98" s="41"/>
      <c r="H98" s="41"/>
      <c r="I98" s="33" t="s">
        <v>36</v>
      </c>
      <c r="J98" s="37" t="str">
        <f>E22</f>
        <v xml:space="preserve"> </v>
      </c>
      <c r="K98" s="41"/>
      <c r="L98" s="129"/>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41"/>
      <c r="J99" s="41"/>
      <c r="K99" s="41"/>
      <c r="L99" s="129"/>
      <c r="S99" s="39"/>
      <c r="T99" s="39"/>
      <c r="U99" s="39"/>
      <c r="V99" s="39"/>
      <c r="W99" s="39"/>
      <c r="X99" s="39"/>
      <c r="Y99" s="39"/>
      <c r="Z99" s="39"/>
      <c r="AA99" s="39"/>
      <c r="AB99" s="39"/>
      <c r="AC99" s="39"/>
      <c r="AD99" s="39"/>
      <c r="AE99" s="39"/>
    </row>
    <row r="100" s="11" customFormat="1" ht="29.28" customHeight="1">
      <c r="A100" s="171"/>
      <c r="B100" s="172"/>
      <c r="C100" s="173" t="s">
        <v>115</v>
      </c>
      <c r="D100" s="174" t="s">
        <v>58</v>
      </c>
      <c r="E100" s="174" t="s">
        <v>54</v>
      </c>
      <c r="F100" s="174" t="s">
        <v>55</v>
      </c>
      <c r="G100" s="174" t="s">
        <v>116</v>
      </c>
      <c r="H100" s="174" t="s">
        <v>117</v>
      </c>
      <c r="I100" s="174" t="s">
        <v>118</v>
      </c>
      <c r="J100" s="174" t="s">
        <v>84</v>
      </c>
      <c r="K100" s="175" t="s">
        <v>119</v>
      </c>
      <c r="L100" s="176"/>
      <c r="M100" s="93" t="s">
        <v>19</v>
      </c>
      <c r="N100" s="94" t="s">
        <v>43</v>
      </c>
      <c r="O100" s="94" t="s">
        <v>120</v>
      </c>
      <c r="P100" s="94" t="s">
        <v>121</v>
      </c>
      <c r="Q100" s="94" t="s">
        <v>122</v>
      </c>
      <c r="R100" s="94" t="s">
        <v>123</v>
      </c>
      <c r="S100" s="94" t="s">
        <v>124</v>
      </c>
      <c r="T100" s="94" t="s">
        <v>125</v>
      </c>
      <c r="U100" s="95" t="s">
        <v>126</v>
      </c>
      <c r="V100" s="171"/>
      <c r="W100" s="171"/>
      <c r="X100" s="171"/>
      <c r="Y100" s="171"/>
      <c r="Z100" s="171"/>
      <c r="AA100" s="171"/>
      <c r="AB100" s="171"/>
      <c r="AC100" s="171"/>
      <c r="AD100" s="171"/>
      <c r="AE100" s="171"/>
    </row>
    <row r="101" s="2" customFormat="1" ht="22.8" customHeight="1">
      <c r="A101" s="39"/>
      <c r="B101" s="40"/>
      <c r="C101" s="100" t="s">
        <v>127</v>
      </c>
      <c r="D101" s="41"/>
      <c r="E101" s="41"/>
      <c r="F101" s="41"/>
      <c r="G101" s="41"/>
      <c r="H101" s="41"/>
      <c r="I101" s="41"/>
      <c r="J101" s="177">
        <f>BK101</f>
        <v>0</v>
      </c>
      <c r="K101" s="41"/>
      <c r="L101" s="45"/>
      <c r="M101" s="96"/>
      <c r="N101" s="178"/>
      <c r="O101" s="97"/>
      <c r="P101" s="179">
        <f>P102+P226+P700+P707</f>
        <v>0</v>
      </c>
      <c r="Q101" s="97"/>
      <c r="R101" s="179">
        <f>R102+R226+R700+R707</f>
        <v>967.46705143099996</v>
      </c>
      <c r="S101" s="97"/>
      <c r="T101" s="179">
        <f>T102+T226+T700+T707</f>
        <v>51.051418890000008</v>
      </c>
      <c r="U101" s="98"/>
      <c r="V101" s="39"/>
      <c r="W101" s="39"/>
      <c r="X101" s="39"/>
      <c r="Y101" s="39"/>
      <c r="Z101" s="39"/>
      <c r="AA101" s="39"/>
      <c r="AB101" s="39"/>
      <c r="AC101" s="39"/>
      <c r="AD101" s="39"/>
      <c r="AE101" s="39"/>
      <c r="AT101" s="18" t="s">
        <v>72</v>
      </c>
      <c r="AU101" s="18" t="s">
        <v>85</v>
      </c>
      <c r="BK101" s="180">
        <f>BK102+BK226+BK700+BK707</f>
        <v>0</v>
      </c>
    </row>
    <row r="102" s="12" customFormat="1" ht="25.92" customHeight="1">
      <c r="A102" s="12"/>
      <c r="B102" s="181"/>
      <c r="C102" s="182"/>
      <c r="D102" s="183" t="s">
        <v>72</v>
      </c>
      <c r="E102" s="184" t="s">
        <v>128</v>
      </c>
      <c r="F102" s="184" t="s">
        <v>129</v>
      </c>
      <c r="G102" s="182"/>
      <c r="H102" s="182"/>
      <c r="I102" s="185"/>
      <c r="J102" s="186">
        <f>BK102</f>
        <v>0</v>
      </c>
      <c r="K102" s="182"/>
      <c r="L102" s="187"/>
      <c r="M102" s="188"/>
      <c r="N102" s="189"/>
      <c r="O102" s="189"/>
      <c r="P102" s="190">
        <f>P103+P108+P125+P131+P138+P172+P217</f>
        <v>0</v>
      </c>
      <c r="Q102" s="189"/>
      <c r="R102" s="190">
        <f>R103+R108+R125+R131+R138+R172+R217</f>
        <v>16.723987358000002</v>
      </c>
      <c r="S102" s="189"/>
      <c r="T102" s="190">
        <f>T103+T108+T125+T131+T138+T172+T217</f>
        <v>48.117162000000008</v>
      </c>
      <c r="U102" s="191"/>
      <c r="V102" s="12"/>
      <c r="W102" s="12"/>
      <c r="X102" s="12"/>
      <c r="Y102" s="12"/>
      <c r="Z102" s="12"/>
      <c r="AA102" s="12"/>
      <c r="AB102" s="12"/>
      <c r="AC102" s="12"/>
      <c r="AD102" s="12"/>
      <c r="AE102" s="12"/>
      <c r="AR102" s="192" t="s">
        <v>78</v>
      </c>
      <c r="AT102" s="193" t="s">
        <v>72</v>
      </c>
      <c r="AU102" s="193" t="s">
        <v>73</v>
      </c>
      <c r="AY102" s="192" t="s">
        <v>130</v>
      </c>
      <c r="BK102" s="194">
        <f>BK103+BK108+BK125+BK131+BK138+BK172+BK217</f>
        <v>0</v>
      </c>
    </row>
    <row r="103" s="12" customFormat="1" ht="22.8" customHeight="1">
      <c r="A103" s="12"/>
      <c r="B103" s="181"/>
      <c r="C103" s="182"/>
      <c r="D103" s="183" t="s">
        <v>72</v>
      </c>
      <c r="E103" s="195" t="s">
        <v>78</v>
      </c>
      <c r="F103" s="195" t="s">
        <v>131</v>
      </c>
      <c r="G103" s="182"/>
      <c r="H103" s="182"/>
      <c r="I103" s="185"/>
      <c r="J103" s="196">
        <f>BK103</f>
        <v>0</v>
      </c>
      <c r="K103" s="182"/>
      <c r="L103" s="187"/>
      <c r="M103" s="188"/>
      <c r="N103" s="189"/>
      <c r="O103" s="189"/>
      <c r="P103" s="190">
        <f>SUM(P104:P107)</f>
        <v>0</v>
      </c>
      <c r="Q103" s="189"/>
      <c r="R103" s="190">
        <f>SUM(R104:R107)</f>
        <v>0</v>
      </c>
      <c r="S103" s="189"/>
      <c r="T103" s="190">
        <f>SUM(T104:T107)</f>
        <v>1.69936</v>
      </c>
      <c r="U103" s="191"/>
      <c r="V103" s="12"/>
      <c r="W103" s="12"/>
      <c r="X103" s="12"/>
      <c r="Y103" s="12"/>
      <c r="Z103" s="12"/>
      <c r="AA103" s="12"/>
      <c r="AB103" s="12"/>
      <c r="AC103" s="12"/>
      <c r="AD103" s="12"/>
      <c r="AE103" s="12"/>
      <c r="AR103" s="192" t="s">
        <v>78</v>
      </c>
      <c r="AT103" s="193" t="s">
        <v>72</v>
      </c>
      <c r="AU103" s="193" t="s">
        <v>78</v>
      </c>
      <c r="AY103" s="192" t="s">
        <v>130</v>
      </c>
      <c r="BK103" s="194">
        <f>SUM(BK104:BK107)</f>
        <v>0</v>
      </c>
    </row>
    <row r="104" s="2" customFormat="1" ht="37.8" customHeight="1">
      <c r="A104" s="39"/>
      <c r="B104" s="40"/>
      <c r="C104" s="197" t="s">
        <v>78</v>
      </c>
      <c r="D104" s="197" t="s">
        <v>132</v>
      </c>
      <c r="E104" s="198" t="s">
        <v>133</v>
      </c>
      <c r="F104" s="199" t="s">
        <v>134</v>
      </c>
      <c r="G104" s="200" t="s">
        <v>135</v>
      </c>
      <c r="H104" s="201">
        <v>3.952</v>
      </c>
      <c r="I104" s="202"/>
      <c r="J104" s="203">
        <f>ROUND(I104*H104,2)</f>
        <v>0</v>
      </c>
      <c r="K104" s="199" t="s">
        <v>19</v>
      </c>
      <c r="L104" s="45"/>
      <c r="M104" s="204" t="s">
        <v>19</v>
      </c>
      <c r="N104" s="205" t="s">
        <v>44</v>
      </c>
      <c r="O104" s="85"/>
      <c r="P104" s="206">
        <f>O104*H104</f>
        <v>0</v>
      </c>
      <c r="Q104" s="206">
        <v>0</v>
      </c>
      <c r="R104" s="206">
        <f>Q104*H104</f>
        <v>0</v>
      </c>
      <c r="S104" s="206">
        <v>0.26000000000000001</v>
      </c>
      <c r="T104" s="206">
        <f>S104*H104</f>
        <v>1.02752</v>
      </c>
      <c r="U104" s="207" t="s">
        <v>19</v>
      </c>
      <c r="V104" s="39"/>
      <c r="W104" s="39"/>
      <c r="X104" s="39"/>
      <c r="Y104" s="39"/>
      <c r="Z104" s="39"/>
      <c r="AA104" s="39"/>
      <c r="AB104" s="39"/>
      <c r="AC104" s="39"/>
      <c r="AD104" s="39"/>
      <c r="AE104" s="39"/>
      <c r="AR104" s="208" t="s">
        <v>136</v>
      </c>
      <c r="AT104" s="208" t="s">
        <v>132</v>
      </c>
      <c r="AU104" s="208" t="s">
        <v>80</v>
      </c>
      <c r="AY104" s="18" t="s">
        <v>130</v>
      </c>
      <c r="BE104" s="209">
        <f>IF(N104="základní",J104,0)</f>
        <v>0</v>
      </c>
      <c r="BF104" s="209">
        <f>IF(N104="snížená",J104,0)</f>
        <v>0</v>
      </c>
      <c r="BG104" s="209">
        <f>IF(N104="zákl. přenesená",J104,0)</f>
        <v>0</v>
      </c>
      <c r="BH104" s="209">
        <f>IF(N104="sníž. přenesená",J104,0)</f>
        <v>0</v>
      </c>
      <c r="BI104" s="209">
        <f>IF(N104="nulová",J104,0)</f>
        <v>0</v>
      </c>
      <c r="BJ104" s="18" t="s">
        <v>78</v>
      </c>
      <c r="BK104" s="209">
        <f>ROUND(I104*H104,2)</f>
        <v>0</v>
      </c>
      <c r="BL104" s="18" t="s">
        <v>136</v>
      </c>
      <c r="BM104" s="208" t="s">
        <v>137</v>
      </c>
    </row>
    <row r="105" s="2" customFormat="1">
      <c r="A105" s="39"/>
      <c r="B105" s="40"/>
      <c r="C105" s="41"/>
      <c r="D105" s="210" t="s">
        <v>138</v>
      </c>
      <c r="E105" s="41"/>
      <c r="F105" s="211" t="s">
        <v>134</v>
      </c>
      <c r="G105" s="41"/>
      <c r="H105" s="41"/>
      <c r="I105" s="212"/>
      <c r="J105" s="41"/>
      <c r="K105" s="41"/>
      <c r="L105" s="45"/>
      <c r="M105" s="213"/>
      <c r="N105" s="214"/>
      <c r="O105" s="85"/>
      <c r="P105" s="85"/>
      <c r="Q105" s="85"/>
      <c r="R105" s="85"/>
      <c r="S105" s="85"/>
      <c r="T105" s="85"/>
      <c r="U105" s="86"/>
      <c r="V105" s="39"/>
      <c r="W105" s="39"/>
      <c r="X105" s="39"/>
      <c r="Y105" s="39"/>
      <c r="Z105" s="39"/>
      <c r="AA105" s="39"/>
      <c r="AB105" s="39"/>
      <c r="AC105" s="39"/>
      <c r="AD105" s="39"/>
      <c r="AE105" s="39"/>
      <c r="AT105" s="18" t="s">
        <v>138</v>
      </c>
      <c r="AU105" s="18" t="s">
        <v>80</v>
      </c>
    </row>
    <row r="106" s="2" customFormat="1" ht="24.15" customHeight="1">
      <c r="A106" s="39"/>
      <c r="B106" s="40"/>
      <c r="C106" s="197" t="s">
        <v>80</v>
      </c>
      <c r="D106" s="197" t="s">
        <v>132</v>
      </c>
      <c r="E106" s="198" t="s">
        <v>139</v>
      </c>
      <c r="F106" s="199" t="s">
        <v>140</v>
      </c>
      <c r="G106" s="200" t="s">
        <v>135</v>
      </c>
      <c r="H106" s="201">
        <v>3.952</v>
      </c>
      <c r="I106" s="202"/>
      <c r="J106" s="203">
        <f>ROUND(I106*H106,2)</f>
        <v>0</v>
      </c>
      <c r="K106" s="199" t="s">
        <v>19</v>
      </c>
      <c r="L106" s="45"/>
      <c r="M106" s="204" t="s">
        <v>19</v>
      </c>
      <c r="N106" s="205" t="s">
        <v>44</v>
      </c>
      <c r="O106" s="85"/>
      <c r="P106" s="206">
        <f>O106*H106</f>
        <v>0</v>
      </c>
      <c r="Q106" s="206">
        <v>0</v>
      </c>
      <c r="R106" s="206">
        <f>Q106*H106</f>
        <v>0</v>
      </c>
      <c r="S106" s="206">
        <v>0.17000000000000001</v>
      </c>
      <c r="T106" s="206">
        <f>S106*H106</f>
        <v>0.67183999999999999</v>
      </c>
      <c r="U106" s="207" t="s">
        <v>19</v>
      </c>
      <c r="V106" s="39"/>
      <c r="W106" s="39"/>
      <c r="X106" s="39"/>
      <c r="Y106" s="39"/>
      <c r="Z106" s="39"/>
      <c r="AA106" s="39"/>
      <c r="AB106" s="39"/>
      <c r="AC106" s="39"/>
      <c r="AD106" s="39"/>
      <c r="AE106" s="39"/>
      <c r="AR106" s="208" t="s">
        <v>136</v>
      </c>
      <c r="AT106" s="208" t="s">
        <v>132</v>
      </c>
      <c r="AU106" s="208" t="s">
        <v>80</v>
      </c>
      <c r="AY106" s="18" t="s">
        <v>130</v>
      </c>
      <c r="BE106" s="209">
        <f>IF(N106="základní",J106,0)</f>
        <v>0</v>
      </c>
      <c r="BF106" s="209">
        <f>IF(N106="snížená",J106,0)</f>
        <v>0</v>
      </c>
      <c r="BG106" s="209">
        <f>IF(N106="zákl. přenesená",J106,0)</f>
        <v>0</v>
      </c>
      <c r="BH106" s="209">
        <f>IF(N106="sníž. přenesená",J106,0)</f>
        <v>0</v>
      </c>
      <c r="BI106" s="209">
        <f>IF(N106="nulová",J106,0)</f>
        <v>0</v>
      </c>
      <c r="BJ106" s="18" t="s">
        <v>78</v>
      </c>
      <c r="BK106" s="209">
        <f>ROUND(I106*H106,2)</f>
        <v>0</v>
      </c>
      <c r="BL106" s="18" t="s">
        <v>136</v>
      </c>
      <c r="BM106" s="208" t="s">
        <v>141</v>
      </c>
    </row>
    <row r="107" s="2" customFormat="1">
      <c r="A107" s="39"/>
      <c r="B107" s="40"/>
      <c r="C107" s="41"/>
      <c r="D107" s="210" t="s">
        <v>138</v>
      </c>
      <c r="E107" s="41"/>
      <c r="F107" s="211" t="s">
        <v>140</v>
      </c>
      <c r="G107" s="41"/>
      <c r="H107" s="41"/>
      <c r="I107" s="212"/>
      <c r="J107" s="41"/>
      <c r="K107" s="41"/>
      <c r="L107" s="45"/>
      <c r="M107" s="213"/>
      <c r="N107" s="214"/>
      <c r="O107" s="85"/>
      <c r="P107" s="85"/>
      <c r="Q107" s="85"/>
      <c r="R107" s="85"/>
      <c r="S107" s="85"/>
      <c r="T107" s="85"/>
      <c r="U107" s="86"/>
      <c r="V107" s="39"/>
      <c r="W107" s="39"/>
      <c r="X107" s="39"/>
      <c r="Y107" s="39"/>
      <c r="Z107" s="39"/>
      <c r="AA107" s="39"/>
      <c r="AB107" s="39"/>
      <c r="AC107" s="39"/>
      <c r="AD107" s="39"/>
      <c r="AE107" s="39"/>
      <c r="AT107" s="18" t="s">
        <v>138</v>
      </c>
      <c r="AU107" s="18" t="s">
        <v>80</v>
      </c>
    </row>
    <row r="108" s="12" customFormat="1" ht="22.8" customHeight="1">
      <c r="A108" s="12"/>
      <c r="B108" s="181"/>
      <c r="C108" s="182"/>
      <c r="D108" s="183" t="s">
        <v>72</v>
      </c>
      <c r="E108" s="195" t="s">
        <v>142</v>
      </c>
      <c r="F108" s="195" t="s">
        <v>143</v>
      </c>
      <c r="G108" s="182"/>
      <c r="H108" s="182"/>
      <c r="I108" s="185"/>
      <c r="J108" s="196">
        <f>BK108</f>
        <v>0</v>
      </c>
      <c r="K108" s="182"/>
      <c r="L108" s="187"/>
      <c r="M108" s="188"/>
      <c r="N108" s="189"/>
      <c r="O108" s="189"/>
      <c r="P108" s="190">
        <f>SUM(P109:P124)</f>
        <v>0</v>
      </c>
      <c r="Q108" s="189"/>
      <c r="R108" s="190">
        <f>SUM(R109:R124)</f>
        <v>3.7961058680000006</v>
      </c>
      <c r="S108" s="189"/>
      <c r="T108" s="190">
        <f>SUM(T109:T124)</f>
        <v>0</v>
      </c>
      <c r="U108" s="191"/>
      <c r="V108" s="12"/>
      <c r="W108" s="12"/>
      <c r="X108" s="12"/>
      <c r="Y108" s="12"/>
      <c r="Z108" s="12"/>
      <c r="AA108" s="12"/>
      <c r="AB108" s="12"/>
      <c r="AC108" s="12"/>
      <c r="AD108" s="12"/>
      <c r="AE108" s="12"/>
      <c r="AR108" s="192" t="s">
        <v>78</v>
      </c>
      <c r="AT108" s="193" t="s">
        <v>72</v>
      </c>
      <c r="AU108" s="193" t="s">
        <v>78</v>
      </c>
      <c r="AY108" s="192" t="s">
        <v>130</v>
      </c>
      <c r="BK108" s="194">
        <f>SUM(BK109:BK124)</f>
        <v>0</v>
      </c>
    </row>
    <row r="109" s="2" customFormat="1" ht="24.15" customHeight="1">
      <c r="A109" s="39"/>
      <c r="B109" s="40"/>
      <c r="C109" s="197" t="s">
        <v>142</v>
      </c>
      <c r="D109" s="197" t="s">
        <v>132</v>
      </c>
      <c r="E109" s="198" t="s">
        <v>144</v>
      </c>
      <c r="F109" s="199" t="s">
        <v>145</v>
      </c>
      <c r="G109" s="200" t="s">
        <v>146</v>
      </c>
      <c r="H109" s="201">
        <v>0.45000000000000001</v>
      </c>
      <c r="I109" s="202"/>
      <c r="J109" s="203">
        <f>ROUND(I109*H109,2)</f>
        <v>0</v>
      </c>
      <c r="K109" s="199" t="s">
        <v>19</v>
      </c>
      <c r="L109" s="45"/>
      <c r="M109" s="204" t="s">
        <v>19</v>
      </c>
      <c r="N109" s="205" t="s">
        <v>44</v>
      </c>
      <c r="O109" s="85"/>
      <c r="P109" s="206">
        <f>O109*H109</f>
        <v>0</v>
      </c>
      <c r="Q109" s="206">
        <v>2.39757</v>
      </c>
      <c r="R109" s="206">
        <f>Q109*H109</f>
        <v>1.0789065</v>
      </c>
      <c r="S109" s="206">
        <v>0</v>
      </c>
      <c r="T109" s="206">
        <f>S109*H109</f>
        <v>0</v>
      </c>
      <c r="U109" s="207" t="s">
        <v>19</v>
      </c>
      <c r="V109" s="39"/>
      <c r="W109" s="39"/>
      <c r="X109" s="39"/>
      <c r="Y109" s="39"/>
      <c r="Z109" s="39"/>
      <c r="AA109" s="39"/>
      <c r="AB109" s="39"/>
      <c r="AC109" s="39"/>
      <c r="AD109" s="39"/>
      <c r="AE109" s="39"/>
      <c r="AR109" s="208" t="s">
        <v>136</v>
      </c>
      <c r="AT109" s="208" t="s">
        <v>132</v>
      </c>
      <c r="AU109" s="208" t="s">
        <v>80</v>
      </c>
      <c r="AY109" s="18" t="s">
        <v>130</v>
      </c>
      <c r="BE109" s="209">
        <f>IF(N109="základní",J109,0)</f>
        <v>0</v>
      </c>
      <c r="BF109" s="209">
        <f>IF(N109="snížená",J109,0)</f>
        <v>0</v>
      </c>
      <c r="BG109" s="209">
        <f>IF(N109="zákl. přenesená",J109,0)</f>
        <v>0</v>
      </c>
      <c r="BH109" s="209">
        <f>IF(N109="sníž. přenesená",J109,0)</f>
        <v>0</v>
      </c>
      <c r="BI109" s="209">
        <f>IF(N109="nulová",J109,0)</f>
        <v>0</v>
      </c>
      <c r="BJ109" s="18" t="s">
        <v>78</v>
      </c>
      <c r="BK109" s="209">
        <f>ROUND(I109*H109,2)</f>
        <v>0</v>
      </c>
      <c r="BL109" s="18" t="s">
        <v>136</v>
      </c>
      <c r="BM109" s="208" t="s">
        <v>147</v>
      </c>
    </row>
    <row r="110" s="2" customFormat="1">
      <c r="A110" s="39"/>
      <c r="B110" s="40"/>
      <c r="C110" s="41"/>
      <c r="D110" s="210" t="s">
        <v>138</v>
      </c>
      <c r="E110" s="41"/>
      <c r="F110" s="211" t="s">
        <v>145</v>
      </c>
      <c r="G110" s="41"/>
      <c r="H110" s="41"/>
      <c r="I110" s="212"/>
      <c r="J110" s="41"/>
      <c r="K110" s="41"/>
      <c r="L110" s="45"/>
      <c r="M110" s="213"/>
      <c r="N110" s="214"/>
      <c r="O110" s="85"/>
      <c r="P110" s="85"/>
      <c r="Q110" s="85"/>
      <c r="R110" s="85"/>
      <c r="S110" s="85"/>
      <c r="T110" s="85"/>
      <c r="U110" s="86"/>
      <c r="V110" s="39"/>
      <c r="W110" s="39"/>
      <c r="X110" s="39"/>
      <c r="Y110" s="39"/>
      <c r="Z110" s="39"/>
      <c r="AA110" s="39"/>
      <c r="AB110" s="39"/>
      <c r="AC110" s="39"/>
      <c r="AD110" s="39"/>
      <c r="AE110" s="39"/>
      <c r="AT110" s="18" t="s">
        <v>138</v>
      </c>
      <c r="AU110" s="18" t="s">
        <v>80</v>
      </c>
    </row>
    <row r="111" s="2" customFormat="1" ht="37.8" customHeight="1">
      <c r="A111" s="39"/>
      <c r="B111" s="40"/>
      <c r="C111" s="197" t="s">
        <v>136</v>
      </c>
      <c r="D111" s="197" t="s">
        <v>132</v>
      </c>
      <c r="E111" s="198" t="s">
        <v>148</v>
      </c>
      <c r="F111" s="199" t="s">
        <v>149</v>
      </c>
      <c r="G111" s="200" t="s">
        <v>150</v>
      </c>
      <c r="H111" s="201">
        <v>3</v>
      </c>
      <c r="I111" s="202"/>
      <c r="J111" s="203">
        <f>ROUND(I111*H111,2)</f>
        <v>0</v>
      </c>
      <c r="K111" s="199" t="s">
        <v>19</v>
      </c>
      <c r="L111" s="45"/>
      <c r="M111" s="204" t="s">
        <v>19</v>
      </c>
      <c r="N111" s="205" t="s">
        <v>44</v>
      </c>
      <c r="O111" s="85"/>
      <c r="P111" s="206">
        <f>O111*H111</f>
        <v>0</v>
      </c>
      <c r="Q111" s="206">
        <v>0.02375</v>
      </c>
      <c r="R111" s="206">
        <f>Q111*H111</f>
        <v>0.071250000000000008</v>
      </c>
      <c r="S111" s="206">
        <v>0</v>
      </c>
      <c r="T111" s="206">
        <f>S111*H111</f>
        <v>0</v>
      </c>
      <c r="U111" s="207" t="s">
        <v>19</v>
      </c>
      <c r="V111" s="39"/>
      <c r="W111" s="39"/>
      <c r="X111" s="39"/>
      <c r="Y111" s="39"/>
      <c r="Z111" s="39"/>
      <c r="AA111" s="39"/>
      <c r="AB111" s="39"/>
      <c r="AC111" s="39"/>
      <c r="AD111" s="39"/>
      <c r="AE111" s="39"/>
      <c r="AR111" s="208" t="s">
        <v>136</v>
      </c>
      <c r="AT111" s="208" t="s">
        <v>132</v>
      </c>
      <c r="AU111" s="208" t="s">
        <v>80</v>
      </c>
      <c r="AY111" s="18" t="s">
        <v>130</v>
      </c>
      <c r="BE111" s="209">
        <f>IF(N111="základní",J111,0)</f>
        <v>0</v>
      </c>
      <c r="BF111" s="209">
        <f>IF(N111="snížená",J111,0)</f>
        <v>0</v>
      </c>
      <c r="BG111" s="209">
        <f>IF(N111="zákl. přenesená",J111,0)</f>
        <v>0</v>
      </c>
      <c r="BH111" s="209">
        <f>IF(N111="sníž. přenesená",J111,0)</f>
        <v>0</v>
      </c>
      <c r="BI111" s="209">
        <f>IF(N111="nulová",J111,0)</f>
        <v>0</v>
      </c>
      <c r="BJ111" s="18" t="s">
        <v>78</v>
      </c>
      <c r="BK111" s="209">
        <f>ROUND(I111*H111,2)</f>
        <v>0</v>
      </c>
      <c r="BL111" s="18" t="s">
        <v>136</v>
      </c>
      <c r="BM111" s="208" t="s">
        <v>151</v>
      </c>
    </row>
    <row r="112" s="2" customFormat="1">
      <c r="A112" s="39"/>
      <c r="B112" s="40"/>
      <c r="C112" s="41"/>
      <c r="D112" s="210" t="s">
        <v>138</v>
      </c>
      <c r="E112" s="41"/>
      <c r="F112" s="211" t="s">
        <v>149</v>
      </c>
      <c r="G112" s="41"/>
      <c r="H112" s="41"/>
      <c r="I112" s="212"/>
      <c r="J112" s="41"/>
      <c r="K112" s="41"/>
      <c r="L112" s="45"/>
      <c r="M112" s="213"/>
      <c r="N112" s="214"/>
      <c r="O112" s="85"/>
      <c r="P112" s="85"/>
      <c r="Q112" s="85"/>
      <c r="R112" s="85"/>
      <c r="S112" s="85"/>
      <c r="T112" s="85"/>
      <c r="U112" s="86"/>
      <c r="V112" s="39"/>
      <c r="W112" s="39"/>
      <c r="X112" s="39"/>
      <c r="Y112" s="39"/>
      <c r="Z112" s="39"/>
      <c r="AA112" s="39"/>
      <c r="AB112" s="39"/>
      <c r="AC112" s="39"/>
      <c r="AD112" s="39"/>
      <c r="AE112" s="39"/>
      <c r="AT112" s="18" t="s">
        <v>138</v>
      </c>
      <c r="AU112" s="18" t="s">
        <v>80</v>
      </c>
    </row>
    <row r="113" s="2" customFormat="1" ht="24.15" customHeight="1">
      <c r="A113" s="39"/>
      <c r="B113" s="40"/>
      <c r="C113" s="197" t="s">
        <v>152</v>
      </c>
      <c r="D113" s="197" t="s">
        <v>132</v>
      </c>
      <c r="E113" s="198" t="s">
        <v>153</v>
      </c>
      <c r="F113" s="199" t="s">
        <v>154</v>
      </c>
      <c r="G113" s="200" t="s">
        <v>155</v>
      </c>
      <c r="H113" s="201">
        <v>1.288</v>
      </c>
      <c r="I113" s="202"/>
      <c r="J113" s="203">
        <f>ROUND(I113*H113,2)</f>
        <v>0</v>
      </c>
      <c r="K113" s="199" t="s">
        <v>19</v>
      </c>
      <c r="L113" s="45"/>
      <c r="M113" s="204" t="s">
        <v>19</v>
      </c>
      <c r="N113" s="205" t="s">
        <v>44</v>
      </c>
      <c r="O113" s="85"/>
      <c r="P113" s="206">
        <f>O113*H113</f>
        <v>0</v>
      </c>
      <c r="Q113" s="206">
        <v>0.019536000000000001</v>
      </c>
      <c r="R113" s="206">
        <f>Q113*H113</f>
        <v>0.025162368000000001</v>
      </c>
      <c r="S113" s="206">
        <v>0</v>
      </c>
      <c r="T113" s="206">
        <f>S113*H113</f>
        <v>0</v>
      </c>
      <c r="U113" s="207" t="s">
        <v>19</v>
      </c>
      <c r="V113" s="39"/>
      <c r="W113" s="39"/>
      <c r="X113" s="39"/>
      <c r="Y113" s="39"/>
      <c r="Z113" s="39"/>
      <c r="AA113" s="39"/>
      <c r="AB113" s="39"/>
      <c r="AC113" s="39"/>
      <c r="AD113" s="39"/>
      <c r="AE113" s="39"/>
      <c r="AR113" s="208" t="s">
        <v>136</v>
      </c>
      <c r="AT113" s="208" t="s">
        <v>132</v>
      </c>
      <c r="AU113" s="208" t="s">
        <v>80</v>
      </c>
      <c r="AY113" s="18" t="s">
        <v>130</v>
      </c>
      <c r="BE113" s="209">
        <f>IF(N113="základní",J113,0)</f>
        <v>0</v>
      </c>
      <c r="BF113" s="209">
        <f>IF(N113="snížená",J113,0)</f>
        <v>0</v>
      </c>
      <c r="BG113" s="209">
        <f>IF(N113="zákl. přenesená",J113,0)</f>
        <v>0</v>
      </c>
      <c r="BH113" s="209">
        <f>IF(N113="sníž. přenesená",J113,0)</f>
        <v>0</v>
      </c>
      <c r="BI113" s="209">
        <f>IF(N113="nulová",J113,0)</f>
        <v>0</v>
      </c>
      <c r="BJ113" s="18" t="s">
        <v>78</v>
      </c>
      <c r="BK113" s="209">
        <f>ROUND(I113*H113,2)</f>
        <v>0</v>
      </c>
      <c r="BL113" s="18" t="s">
        <v>136</v>
      </c>
      <c r="BM113" s="208" t="s">
        <v>156</v>
      </c>
    </row>
    <row r="114" s="2" customFormat="1">
      <c r="A114" s="39"/>
      <c r="B114" s="40"/>
      <c r="C114" s="41"/>
      <c r="D114" s="210" t="s">
        <v>138</v>
      </c>
      <c r="E114" s="41"/>
      <c r="F114" s="211" t="s">
        <v>154</v>
      </c>
      <c r="G114" s="41"/>
      <c r="H114" s="41"/>
      <c r="I114" s="212"/>
      <c r="J114" s="41"/>
      <c r="K114" s="41"/>
      <c r="L114" s="45"/>
      <c r="M114" s="213"/>
      <c r="N114" s="214"/>
      <c r="O114" s="85"/>
      <c r="P114" s="85"/>
      <c r="Q114" s="85"/>
      <c r="R114" s="85"/>
      <c r="S114" s="85"/>
      <c r="T114" s="85"/>
      <c r="U114" s="86"/>
      <c r="V114" s="39"/>
      <c r="W114" s="39"/>
      <c r="X114" s="39"/>
      <c r="Y114" s="39"/>
      <c r="Z114" s="39"/>
      <c r="AA114" s="39"/>
      <c r="AB114" s="39"/>
      <c r="AC114" s="39"/>
      <c r="AD114" s="39"/>
      <c r="AE114" s="39"/>
      <c r="AT114" s="18" t="s">
        <v>138</v>
      </c>
      <c r="AU114" s="18" t="s">
        <v>80</v>
      </c>
    </row>
    <row r="115" s="2" customFormat="1" ht="16.5" customHeight="1">
      <c r="A115" s="39"/>
      <c r="B115" s="40"/>
      <c r="C115" s="215" t="s">
        <v>157</v>
      </c>
      <c r="D115" s="215" t="s">
        <v>158</v>
      </c>
      <c r="E115" s="216" t="s">
        <v>159</v>
      </c>
      <c r="F115" s="217" t="s">
        <v>160</v>
      </c>
      <c r="G115" s="218" t="s">
        <v>155</v>
      </c>
      <c r="H115" s="219">
        <v>0.058999999999999997</v>
      </c>
      <c r="I115" s="220"/>
      <c r="J115" s="221">
        <f>ROUND(I115*H115,2)</f>
        <v>0</v>
      </c>
      <c r="K115" s="217" t="s">
        <v>19</v>
      </c>
      <c r="L115" s="222"/>
      <c r="M115" s="223" t="s">
        <v>19</v>
      </c>
      <c r="N115" s="224" t="s">
        <v>44</v>
      </c>
      <c r="O115" s="85"/>
      <c r="P115" s="206">
        <f>O115*H115</f>
        <v>0</v>
      </c>
      <c r="Q115" s="206">
        <v>1</v>
      </c>
      <c r="R115" s="206">
        <f>Q115*H115</f>
        <v>0.058999999999999997</v>
      </c>
      <c r="S115" s="206">
        <v>0</v>
      </c>
      <c r="T115" s="206">
        <f>S115*H115</f>
        <v>0</v>
      </c>
      <c r="U115" s="207" t="s">
        <v>19</v>
      </c>
      <c r="V115" s="39"/>
      <c r="W115" s="39"/>
      <c r="X115" s="39"/>
      <c r="Y115" s="39"/>
      <c r="Z115" s="39"/>
      <c r="AA115" s="39"/>
      <c r="AB115" s="39"/>
      <c r="AC115" s="39"/>
      <c r="AD115" s="39"/>
      <c r="AE115" s="39"/>
      <c r="AR115" s="208" t="s">
        <v>161</v>
      </c>
      <c r="AT115" s="208" t="s">
        <v>158</v>
      </c>
      <c r="AU115" s="208" t="s">
        <v>80</v>
      </c>
      <c r="AY115" s="18" t="s">
        <v>130</v>
      </c>
      <c r="BE115" s="209">
        <f>IF(N115="základní",J115,0)</f>
        <v>0</v>
      </c>
      <c r="BF115" s="209">
        <f>IF(N115="snížená",J115,0)</f>
        <v>0</v>
      </c>
      <c r="BG115" s="209">
        <f>IF(N115="zákl. přenesená",J115,0)</f>
        <v>0</v>
      </c>
      <c r="BH115" s="209">
        <f>IF(N115="sníž. přenesená",J115,0)</f>
        <v>0</v>
      </c>
      <c r="BI115" s="209">
        <f>IF(N115="nulová",J115,0)</f>
        <v>0</v>
      </c>
      <c r="BJ115" s="18" t="s">
        <v>78</v>
      </c>
      <c r="BK115" s="209">
        <f>ROUND(I115*H115,2)</f>
        <v>0</v>
      </c>
      <c r="BL115" s="18" t="s">
        <v>136</v>
      </c>
      <c r="BM115" s="208" t="s">
        <v>162</v>
      </c>
    </row>
    <row r="116" s="2" customFormat="1">
      <c r="A116" s="39"/>
      <c r="B116" s="40"/>
      <c r="C116" s="41"/>
      <c r="D116" s="210" t="s">
        <v>138</v>
      </c>
      <c r="E116" s="41"/>
      <c r="F116" s="211" t="s">
        <v>160</v>
      </c>
      <c r="G116" s="41"/>
      <c r="H116" s="41"/>
      <c r="I116" s="212"/>
      <c r="J116" s="41"/>
      <c r="K116" s="41"/>
      <c r="L116" s="45"/>
      <c r="M116" s="213"/>
      <c r="N116" s="214"/>
      <c r="O116" s="85"/>
      <c r="P116" s="85"/>
      <c r="Q116" s="85"/>
      <c r="R116" s="85"/>
      <c r="S116" s="85"/>
      <c r="T116" s="85"/>
      <c r="U116" s="86"/>
      <c r="V116" s="39"/>
      <c r="W116" s="39"/>
      <c r="X116" s="39"/>
      <c r="Y116" s="39"/>
      <c r="Z116" s="39"/>
      <c r="AA116" s="39"/>
      <c r="AB116" s="39"/>
      <c r="AC116" s="39"/>
      <c r="AD116" s="39"/>
      <c r="AE116" s="39"/>
      <c r="AT116" s="18" t="s">
        <v>138</v>
      </c>
      <c r="AU116" s="18" t="s">
        <v>80</v>
      </c>
    </row>
    <row r="117" s="2" customFormat="1" ht="16.5" customHeight="1">
      <c r="A117" s="39"/>
      <c r="B117" s="40"/>
      <c r="C117" s="215" t="s">
        <v>163</v>
      </c>
      <c r="D117" s="215" t="s">
        <v>158</v>
      </c>
      <c r="E117" s="216" t="s">
        <v>164</v>
      </c>
      <c r="F117" s="217" t="s">
        <v>165</v>
      </c>
      <c r="G117" s="218" t="s">
        <v>155</v>
      </c>
      <c r="H117" s="219">
        <v>1.129</v>
      </c>
      <c r="I117" s="220"/>
      <c r="J117" s="221">
        <f>ROUND(I117*H117,2)</f>
        <v>0</v>
      </c>
      <c r="K117" s="217" t="s">
        <v>19</v>
      </c>
      <c r="L117" s="222"/>
      <c r="M117" s="223" t="s">
        <v>19</v>
      </c>
      <c r="N117" s="224" t="s">
        <v>44</v>
      </c>
      <c r="O117" s="85"/>
      <c r="P117" s="206">
        <f>O117*H117</f>
        <v>0</v>
      </c>
      <c r="Q117" s="206">
        <v>1</v>
      </c>
      <c r="R117" s="206">
        <f>Q117*H117</f>
        <v>1.129</v>
      </c>
      <c r="S117" s="206">
        <v>0</v>
      </c>
      <c r="T117" s="206">
        <f>S117*H117</f>
        <v>0</v>
      </c>
      <c r="U117" s="207" t="s">
        <v>19</v>
      </c>
      <c r="V117" s="39"/>
      <c r="W117" s="39"/>
      <c r="X117" s="39"/>
      <c r="Y117" s="39"/>
      <c r="Z117" s="39"/>
      <c r="AA117" s="39"/>
      <c r="AB117" s="39"/>
      <c r="AC117" s="39"/>
      <c r="AD117" s="39"/>
      <c r="AE117" s="39"/>
      <c r="AR117" s="208" t="s">
        <v>161</v>
      </c>
      <c r="AT117" s="208" t="s">
        <v>158</v>
      </c>
      <c r="AU117" s="208" t="s">
        <v>80</v>
      </c>
      <c r="AY117" s="18" t="s">
        <v>130</v>
      </c>
      <c r="BE117" s="209">
        <f>IF(N117="základní",J117,0)</f>
        <v>0</v>
      </c>
      <c r="BF117" s="209">
        <f>IF(N117="snížená",J117,0)</f>
        <v>0</v>
      </c>
      <c r="BG117" s="209">
        <f>IF(N117="zákl. přenesená",J117,0)</f>
        <v>0</v>
      </c>
      <c r="BH117" s="209">
        <f>IF(N117="sníž. přenesená",J117,0)</f>
        <v>0</v>
      </c>
      <c r="BI117" s="209">
        <f>IF(N117="nulová",J117,0)</f>
        <v>0</v>
      </c>
      <c r="BJ117" s="18" t="s">
        <v>78</v>
      </c>
      <c r="BK117" s="209">
        <f>ROUND(I117*H117,2)</f>
        <v>0</v>
      </c>
      <c r="BL117" s="18" t="s">
        <v>136</v>
      </c>
      <c r="BM117" s="208" t="s">
        <v>166</v>
      </c>
    </row>
    <row r="118" s="2" customFormat="1">
      <c r="A118" s="39"/>
      <c r="B118" s="40"/>
      <c r="C118" s="41"/>
      <c r="D118" s="210" t="s">
        <v>138</v>
      </c>
      <c r="E118" s="41"/>
      <c r="F118" s="211" t="s">
        <v>165</v>
      </c>
      <c r="G118" s="41"/>
      <c r="H118" s="41"/>
      <c r="I118" s="212"/>
      <c r="J118" s="41"/>
      <c r="K118" s="41"/>
      <c r="L118" s="45"/>
      <c r="M118" s="213"/>
      <c r="N118" s="214"/>
      <c r="O118" s="85"/>
      <c r="P118" s="85"/>
      <c r="Q118" s="85"/>
      <c r="R118" s="85"/>
      <c r="S118" s="85"/>
      <c r="T118" s="85"/>
      <c r="U118" s="86"/>
      <c r="V118" s="39"/>
      <c r="W118" s="39"/>
      <c r="X118" s="39"/>
      <c r="Y118" s="39"/>
      <c r="Z118" s="39"/>
      <c r="AA118" s="39"/>
      <c r="AB118" s="39"/>
      <c r="AC118" s="39"/>
      <c r="AD118" s="39"/>
      <c r="AE118" s="39"/>
      <c r="AT118" s="18" t="s">
        <v>138</v>
      </c>
      <c r="AU118" s="18" t="s">
        <v>80</v>
      </c>
    </row>
    <row r="119" s="2" customFormat="1" ht="24.15" customHeight="1">
      <c r="A119" s="39"/>
      <c r="B119" s="40"/>
      <c r="C119" s="197" t="s">
        <v>161</v>
      </c>
      <c r="D119" s="197" t="s">
        <v>132</v>
      </c>
      <c r="E119" s="198" t="s">
        <v>167</v>
      </c>
      <c r="F119" s="199" t="s">
        <v>168</v>
      </c>
      <c r="G119" s="200" t="s">
        <v>135</v>
      </c>
      <c r="H119" s="201">
        <v>18</v>
      </c>
      <c r="I119" s="202"/>
      <c r="J119" s="203">
        <f>ROUND(I119*H119,2)</f>
        <v>0</v>
      </c>
      <c r="K119" s="199" t="s">
        <v>19</v>
      </c>
      <c r="L119" s="45"/>
      <c r="M119" s="204" t="s">
        <v>19</v>
      </c>
      <c r="N119" s="205" t="s">
        <v>44</v>
      </c>
      <c r="O119" s="85"/>
      <c r="P119" s="206">
        <f>O119*H119</f>
        <v>0</v>
      </c>
      <c r="Q119" s="206">
        <v>0.079210000000000003</v>
      </c>
      <c r="R119" s="206">
        <f>Q119*H119</f>
        <v>1.4257800000000001</v>
      </c>
      <c r="S119" s="206">
        <v>0</v>
      </c>
      <c r="T119" s="206">
        <f>S119*H119</f>
        <v>0</v>
      </c>
      <c r="U119" s="207" t="s">
        <v>19</v>
      </c>
      <c r="V119" s="39"/>
      <c r="W119" s="39"/>
      <c r="X119" s="39"/>
      <c r="Y119" s="39"/>
      <c r="Z119" s="39"/>
      <c r="AA119" s="39"/>
      <c r="AB119" s="39"/>
      <c r="AC119" s="39"/>
      <c r="AD119" s="39"/>
      <c r="AE119" s="39"/>
      <c r="AR119" s="208" t="s">
        <v>136</v>
      </c>
      <c r="AT119" s="208" t="s">
        <v>132</v>
      </c>
      <c r="AU119" s="208" t="s">
        <v>80</v>
      </c>
      <c r="AY119" s="18" t="s">
        <v>130</v>
      </c>
      <c r="BE119" s="209">
        <f>IF(N119="základní",J119,0)</f>
        <v>0</v>
      </c>
      <c r="BF119" s="209">
        <f>IF(N119="snížená",J119,0)</f>
        <v>0</v>
      </c>
      <c r="BG119" s="209">
        <f>IF(N119="zákl. přenesená",J119,0)</f>
        <v>0</v>
      </c>
      <c r="BH119" s="209">
        <f>IF(N119="sníž. přenesená",J119,0)</f>
        <v>0</v>
      </c>
      <c r="BI119" s="209">
        <f>IF(N119="nulová",J119,0)</f>
        <v>0</v>
      </c>
      <c r="BJ119" s="18" t="s">
        <v>78</v>
      </c>
      <c r="BK119" s="209">
        <f>ROUND(I119*H119,2)</f>
        <v>0</v>
      </c>
      <c r="BL119" s="18" t="s">
        <v>136</v>
      </c>
      <c r="BM119" s="208" t="s">
        <v>169</v>
      </c>
    </row>
    <row r="120" s="2" customFormat="1">
      <c r="A120" s="39"/>
      <c r="B120" s="40"/>
      <c r="C120" s="41"/>
      <c r="D120" s="210" t="s">
        <v>138</v>
      </c>
      <c r="E120" s="41"/>
      <c r="F120" s="211" t="s">
        <v>168</v>
      </c>
      <c r="G120" s="41"/>
      <c r="H120" s="41"/>
      <c r="I120" s="212"/>
      <c r="J120" s="41"/>
      <c r="K120" s="41"/>
      <c r="L120" s="45"/>
      <c r="M120" s="213"/>
      <c r="N120" s="214"/>
      <c r="O120" s="85"/>
      <c r="P120" s="85"/>
      <c r="Q120" s="85"/>
      <c r="R120" s="85"/>
      <c r="S120" s="85"/>
      <c r="T120" s="85"/>
      <c r="U120" s="86"/>
      <c r="V120" s="39"/>
      <c r="W120" s="39"/>
      <c r="X120" s="39"/>
      <c r="Y120" s="39"/>
      <c r="Z120" s="39"/>
      <c r="AA120" s="39"/>
      <c r="AB120" s="39"/>
      <c r="AC120" s="39"/>
      <c r="AD120" s="39"/>
      <c r="AE120" s="39"/>
      <c r="AT120" s="18" t="s">
        <v>138</v>
      </c>
      <c r="AU120" s="18" t="s">
        <v>80</v>
      </c>
    </row>
    <row r="121" s="2" customFormat="1" ht="16.5" customHeight="1">
      <c r="A121" s="39"/>
      <c r="B121" s="40"/>
      <c r="C121" s="197" t="s">
        <v>170</v>
      </c>
      <c r="D121" s="197" t="s">
        <v>132</v>
      </c>
      <c r="E121" s="198" t="s">
        <v>171</v>
      </c>
      <c r="F121" s="199" t="s">
        <v>172</v>
      </c>
      <c r="G121" s="200" t="s">
        <v>173</v>
      </c>
      <c r="H121" s="201">
        <v>53.899999999999999</v>
      </c>
      <c r="I121" s="202"/>
      <c r="J121" s="203">
        <f>ROUND(I121*H121,2)</f>
        <v>0</v>
      </c>
      <c r="K121" s="199" t="s">
        <v>19</v>
      </c>
      <c r="L121" s="45"/>
      <c r="M121" s="204" t="s">
        <v>19</v>
      </c>
      <c r="N121" s="205" t="s">
        <v>44</v>
      </c>
      <c r="O121" s="85"/>
      <c r="P121" s="206">
        <f>O121*H121</f>
        <v>0</v>
      </c>
      <c r="Q121" s="206">
        <v>0.00012999999999999999</v>
      </c>
      <c r="R121" s="206">
        <f>Q121*H121</f>
        <v>0.0070069999999999993</v>
      </c>
      <c r="S121" s="206">
        <v>0</v>
      </c>
      <c r="T121" s="206">
        <f>S121*H121</f>
        <v>0</v>
      </c>
      <c r="U121" s="207" t="s">
        <v>19</v>
      </c>
      <c r="V121" s="39"/>
      <c r="W121" s="39"/>
      <c r="X121" s="39"/>
      <c r="Y121" s="39"/>
      <c r="Z121" s="39"/>
      <c r="AA121" s="39"/>
      <c r="AB121" s="39"/>
      <c r="AC121" s="39"/>
      <c r="AD121" s="39"/>
      <c r="AE121" s="39"/>
      <c r="AR121" s="208" t="s">
        <v>136</v>
      </c>
      <c r="AT121" s="208" t="s">
        <v>132</v>
      </c>
      <c r="AU121" s="208" t="s">
        <v>80</v>
      </c>
      <c r="AY121" s="18" t="s">
        <v>130</v>
      </c>
      <c r="BE121" s="209">
        <f>IF(N121="základní",J121,0)</f>
        <v>0</v>
      </c>
      <c r="BF121" s="209">
        <f>IF(N121="snížená",J121,0)</f>
        <v>0</v>
      </c>
      <c r="BG121" s="209">
        <f>IF(N121="zákl. přenesená",J121,0)</f>
        <v>0</v>
      </c>
      <c r="BH121" s="209">
        <f>IF(N121="sníž. přenesená",J121,0)</f>
        <v>0</v>
      </c>
      <c r="BI121" s="209">
        <f>IF(N121="nulová",J121,0)</f>
        <v>0</v>
      </c>
      <c r="BJ121" s="18" t="s">
        <v>78</v>
      </c>
      <c r="BK121" s="209">
        <f>ROUND(I121*H121,2)</f>
        <v>0</v>
      </c>
      <c r="BL121" s="18" t="s">
        <v>136</v>
      </c>
      <c r="BM121" s="208" t="s">
        <v>174</v>
      </c>
    </row>
    <row r="122" s="2" customFormat="1">
      <c r="A122" s="39"/>
      <c r="B122" s="40"/>
      <c r="C122" s="41"/>
      <c r="D122" s="210" t="s">
        <v>138</v>
      </c>
      <c r="E122" s="41"/>
      <c r="F122" s="211" t="s">
        <v>172</v>
      </c>
      <c r="G122" s="41"/>
      <c r="H122" s="41"/>
      <c r="I122" s="212"/>
      <c r="J122" s="41"/>
      <c r="K122" s="41"/>
      <c r="L122" s="45"/>
      <c r="M122" s="213"/>
      <c r="N122" s="214"/>
      <c r="O122" s="85"/>
      <c r="P122" s="85"/>
      <c r="Q122" s="85"/>
      <c r="R122" s="85"/>
      <c r="S122" s="85"/>
      <c r="T122" s="85"/>
      <c r="U122" s="86"/>
      <c r="V122" s="39"/>
      <c r="W122" s="39"/>
      <c r="X122" s="39"/>
      <c r="Y122" s="39"/>
      <c r="Z122" s="39"/>
      <c r="AA122" s="39"/>
      <c r="AB122" s="39"/>
      <c r="AC122" s="39"/>
      <c r="AD122" s="39"/>
      <c r="AE122" s="39"/>
      <c r="AT122" s="18" t="s">
        <v>138</v>
      </c>
      <c r="AU122" s="18" t="s">
        <v>80</v>
      </c>
    </row>
    <row r="123" s="13" customFormat="1">
      <c r="A123" s="13"/>
      <c r="B123" s="225"/>
      <c r="C123" s="226"/>
      <c r="D123" s="210" t="s">
        <v>175</v>
      </c>
      <c r="E123" s="227" t="s">
        <v>19</v>
      </c>
      <c r="F123" s="228" t="s">
        <v>176</v>
      </c>
      <c r="G123" s="226"/>
      <c r="H123" s="229">
        <v>53.899999999999999</v>
      </c>
      <c r="I123" s="230"/>
      <c r="J123" s="226"/>
      <c r="K123" s="226"/>
      <c r="L123" s="231"/>
      <c r="M123" s="232"/>
      <c r="N123" s="233"/>
      <c r="O123" s="233"/>
      <c r="P123" s="233"/>
      <c r="Q123" s="233"/>
      <c r="R123" s="233"/>
      <c r="S123" s="233"/>
      <c r="T123" s="233"/>
      <c r="U123" s="234"/>
      <c r="V123" s="13"/>
      <c r="W123" s="13"/>
      <c r="X123" s="13"/>
      <c r="Y123" s="13"/>
      <c r="Z123" s="13"/>
      <c r="AA123" s="13"/>
      <c r="AB123" s="13"/>
      <c r="AC123" s="13"/>
      <c r="AD123" s="13"/>
      <c r="AE123" s="13"/>
      <c r="AT123" s="235" t="s">
        <v>175</v>
      </c>
      <c r="AU123" s="235" t="s">
        <v>80</v>
      </c>
      <c r="AV123" s="13" t="s">
        <v>80</v>
      </c>
      <c r="AW123" s="13" t="s">
        <v>35</v>
      </c>
      <c r="AX123" s="13" t="s">
        <v>73</v>
      </c>
      <c r="AY123" s="235" t="s">
        <v>130</v>
      </c>
    </row>
    <row r="124" s="14" customFormat="1">
      <c r="A124" s="14"/>
      <c r="B124" s="236"/>
      <c r="C124" s="237"/>
      <c r="D124" s="210" t="s">
        <v>175</v>
      </c>
      <c r="E124" s="238" t="s">
        <v>19</v>
      </c>
      <c r="F124" s="239" t="s">
        <v>177</v>
      </c>
      <c r="G124" s="237"/>
      <c r="H124" s="240">
        <v>53.899999999999999</v>
      </c>
      <c r="I124" s="241"/>
      <c r="J124" s="237"/>
      <c r="K124" s="237"/>
      <c r="L124" s="242"/>
      <c r="M124" s="243"/>
      <c r="N124" s="244"/>
      <c r="O124" s="244"/>
      <c r="P124" s="244"/>
      <c r="Q124" s="244"/>
      <c r="R124" s="244"/>
      <c r="S124" s="244"/>
      <c r="T124" s="244"/>
      <c r="U124" s="245"/>
      <c r="V124" s="14"/>
      <c r="W124" s="14"/>
      <c r="X124" s="14"/>
      <c r="Y124" s="14"/>
      <c r="Z124" s="14"/>
      <c r="AA124" s="14"/>
      <c r="AB124" s="14"/>
      <c r="AC124" s="14"/>
      <c r="AD124" s="14"/>
      <c r="AE124" s="14"/>
      <c r="AT124" s="246" t="s">
        <v>175</v>
      </c>
      <c r="AU124" s="246" t="s">
        <v>80</v>
      </c>
      <c r="AV124" s="14" t="s">
        <v>136</v>
      </c>
      <c r="AW124" s="14" t="s">
        <v>35</v>
      </c>
      <c r="AX124" s="14" t="s">
        <v>78</v>
      </c>
      <c r="AY124" s="246" t="s">
        <v>130</v>
      </c>
    </row>
    <row r="125" s="12" customFormat="1" ht="22.8" customHeight="1">
      <c r="A125" s="12"/>
      <c r="B125" s="181"/>
      <c r="C125" s="182"/>
      <c r="D125" s="183" t="s">
        <v>72</v>
      </c>
      <c r="E125" s="195" t="s">
        <v>136</v>
      </c>
      <c r="F125" s="195" t="s">
        <v>178</v>
      </c>
      <c r="G125" s="182"/>
      <c r="H125" s="182"/>
      <c r="I125" s="185"/>
      <c r="J125" s="196">
        <f>BK125</f>
        <v>0</v>
      </c>
      <c r="K125" s="182"/>
      <c r="L125" s="187"/>
      <c r="M125" s="188"/>
      <c r="N125" s="189"/>
      <c r="O125" s="189"/>
      <c r="P125" s="190">
        <f>SUM(P126:P130)</f>
        <v>0</v>
      </c>
      <c r="Q125" s="189"/>
      <c r="R125" s="190">
        <f>SUM(R126:R130)</f>
        <v>0.48195600000000005</v>
      </c>
      <c r="S125" s="189"/>
      <c r="T125" s="190">
        <f>SUM(T126:T130)</f>
        <v>0</v>
      </c>
      <c r="U125" s="191"/>
      <c r="V125" s="12"/>
      <c r="W125" s="12"/>
      <c r="X125" s="12"/>
      <c r="Y125" s="12"/>
      <c r="Z125" s="12"/>
      <c r="AA125" s="12"/>
      <c r="AB125" s="12"/>
      <c r="AC125" s="12"/>
      <c r="AD125" s="12"/>
      <c r="AE125" s="12"/>
      <c r="AR125" s="192" t="s">
        <v>78</v>
      </c>
      <c r="AT125" s="193" t="s">
        <v>72</v>
      </c>
      <c r="AU125" s="193" t="s">
        <v>78</v>
      </c>
      <c r="AY125" s="192" t="s">
        <v>130</v>
      </c>
      <c r="BK125" s="194">
        <f>SUM(BK126:BK130)</f>
        <v>0</v>
      </c>
    </row>
    <row r="126" s="2" customFormat="1" ht="24.15" customHeight="1">
      <c r="A126" s="39"/>
      <c r="B126" s="40"/>
      <c r="C126" s="197" t="s">
        <v>179</v>
      </c>
      <c r="D126" s="197" t="s">
        <v>132</v>
      </c>
      <c r="E126" s="198" t="s">
        <v>180</v>
      </c>
      <c r="F126" s="199" t="s">
        <v>181</v>
      </c>
      <c r="G126" s="200" t="s">
        <v>146</v>
      </c>
      <c r="H126" s="201">
        <v>0.20000000000000001</v>
      </c>
      <c r="I126" s="202"/>
      <c r="J126" s="203">
        <f>ROUND(I126*H126,2)</f>
        <v>0</v>
      </c>
      <c r="K126" s="199" t="s">
        <v>19</v>
      </c>
      <c r="L126" s="45"/>
      <c r="M126" s="204" t="s">
        <v>19</v>
      </c>
      <c r="N126" s="205" t="s">
        <v>44</v>
      </c>
      <c r="O126" s="85"/>
      <c r="P126" s="206">
        <f>O126*H126</f>
        <v>0</v>
      </c>
      <c r="Q126" s="206">
        <v>2.40978</v>
      </c>
      <c r="R126" s="206">
        <f>Q126*H126</f>
        <v>0.48195600000000005</v>
      </c>
      <c r="S126" s="206">
        <v>0</v>
      </c>
      <c r="T126" s="206">
        <f>S126*H126</f>
        <v>0</v>
      </c>
      <c r="U126" s="207" t="s">
        <v>19</v>
      </c>
      <c r="V126" s="39"/>
      <c r="W126" s="39"/>
      <c r="X126" s="39"/>
      <c r="Y126" s="39"/>
      <c r="Z126" s="39"/>
      <c r="AA126" s="39"/>
      <c r="AB126" s="39"/>
      <c r="AC126" s="39"/>
      <c r="AD126" s="39"/>
      <c r="AE126" s="39"/>
      <c r="AR126" s="208" t="s">
        <v>136</v>
      </c>
      <c r="AT126" s="208" t="s">
        <v>132</v>
      </c>
      <c r="AU126" s="208" t="s">
        <v>80</v>
      </c>
      <c r="AY126" s="18" t="s">
        <v>130</v>
      </c>
      <c r="BE126" s="209">
        <f>IF(N126="základní",J126,0)</f>
        <v>0</v>
      </c>
      <c r="BF126" s="209">
        <f>IF(N126="snížená",J126,0)</f>
        <v>0</v>
      </c>
      <c r="BG126" s="209">
        <f>IF(N126="zákl. přenesená",J126,0)</f>
        <v>0</v>
      </c>
      <c r="BH126" s="209">
        <f>IF(N126="sníž. přenesená",J126,0)</f>
        <v>0</v>
      </c>
      <c r="BI126" s="209">
        <f>IF(N126="nulová",J126,0)</f>
        <v>0</v>
      </c>
      <c r="BJ126" s="18" t="s">
        <v>78</v>
      </c>
      <c r="BK126" s="209">
        <f>ROUND(I126*H126,2)</f>
        <v>0</v>
      </c>
      <c r="BL126" s="18" t="s">
        <v>136</v>
      </c>
      <c r="BM126" s="208" t="s">
        <v>182</v>
      </c>
    </row>
    <row r="127" s="2" customFormat="1">
      <c r="A127" s="39"/>
      <c r="B127" s="40"/>
      <c r="C127" s="41"/>
      <c r="D127" s="210" t="s">
        <v>138</v>
      </c>
      <c r="E127" s="41"/>
      <c r="F127" s="211" t="s">
        <v>181</v>
      </c>
      <c r="G127" s="41"/>
      <c r="H127" s="41"/>
      <c r="I127" s="212"/>
      <c r="J127" s="41"/>
      <c r="K127" s="41"/>
      <c r="L127" s="45"/>
      <c r="M127" s="213"/>
      <c r="N127" s="214"/>
      <c r="O127" s="85"/>
      <c r="P127" s="85"/>
      <c r="Q127" s="85"/>
      <c r="R127" s="85"/>
      <c r="S127" s="85"/>
      <c r="T127" s="85"/>
      <c r="U127" s="86"/>
      <c r="V127" s="39"/>
      <c r="W127" s="39"/>
      <c r="X127" s="39"/>
      <c r="Y127" s="39"/>
      <c r="Z127" s="39"/>
      <c r="AA127" s="39"/>
      <c r="AB127" s="39"/>
      <c r="AC127" s="39"/>
      <c r="AD127" s="39"/>
      <c r="AE127" s="39"/>
      <c r="AT127" s="18" t="s">
        <v>138</v>
      </c>
      <c r="AU127" s="18" t="s">
        <v>80</v>
      </c>
    </row>
    <row r="128" s="15" customFormat="1">
      <c r="A128" s="15"/>
      <c r="B128" s="247"/>
      <c r="C128" s="248"/>
      <c r="D128" s="210" t="s">
        <v>175</v>
      </c>
      <c r="E128" s="249" t="s">
        <v>19</v>
      </c>
      <c r="F128" s="250" t="s">
        <v>183</v>
      </c>
      <c r="G128" s="248"/>
      <c r="H128" s="249" t="s">
        <v>19</v>
      </c>
      <c r="I128" s="251"/>
      <c r="J128" s="248"/>
      <c r="K128" s="248"/>
      <c r="L128" s="252"/>
      <c r="M128" s="253"/>
      <c r="N128" s="254"/>
      <c r="O128" s="254"/>
      <c r="P128" s="254"/>
      <c r="Q128" s="254"/>
      <c r="R128" s="254"/>
      <c r="S128" s="254"/>
      <c r="T128" s="254"/>
      <c r="U128" s="255"/>
      <c r="V128" s="15"/>
      <c r="W128" s="15"/>
      <c r="X128" s="15"/>
      <c r="Y128" s="15"/>
      <c r="Z128" s="15"/>
      <c r="AA128" s="15"/>
      <c r="AB128" s="15"/>
      <c r="AC128" s="15"/>
      <c r="AD128" s="15"/>
      <c r="AE128" s="15"/>
      <c r="AT128" s="256" t="s">
        <v>175</v>
      </c>
      <c r="AU128" s="256" t="s">
        <v>80</v>
      </c>
      <c r="AV128" s="15" t="s">
        <v>78</v>
      </c>
      <c r="AW128" s="15" t="s">
        <v>35</v>
      </c>
      <c r="AX128" s="15" t="s">
        <v>73</v>
      </c>
      <c r="AY128" s="256" t="s">
        <v>130</v>
      </c>
    </row>
    <row r="129" s="13" customFormat="1">
      <c r="A129" s="13"/>
      <c r="B129" s="225"/>
      <c r="C129" s="226"/>
      <c r="D129" s="210" t="s">
        <v>175</v>
      </c>
      <c r="E129" s="227" t="s">
        <v>19</v>
      </c>
      <c r="F129" s="228" t="s">
        <v>184</v>
      </c>
      <c r="G129" s="226"/>
      <c r="H129" s="229">
        <v>0.20000000000000001</v>
      </c>
      <c r="I129" s="230"/>
      <c r="J129" s="226"/>
      <c r="K129" s="226"/>
      <c r="L129" s="231"/>
      <c r="M129" s="232"/>
      <c r="N129" s="233"/>
      <c r="O129" s="233"/>
      <c r="P129" s="233"/>
      <c r="Q129" s="233"/>
      <c r="R129" s="233"/>
      <c r="S129" s="233"/>
      <c r="T129" s="233"/>
      <c r="U129" s="234"/>
      <c r="V129" s="13"/>
      <c r="W129" s="13"/>
      <c r="X129" s="13"/>
      <c r="Y129" s="13"/>
      <c r="Z129" s="13"/>
      <c r="AA129" s="13"/>
      <c r="AB129" s="13"/>
      <c r="AC129" s="13"/>
      <c r="AD129" s="13"/>
      <c r="AE129" s="13"/>
      <c r="AT129" s="235" t="s">
        <v>175</v>
      </c>
      <c r="AU129" s="235" t="s">
        <v>80</v>
      </c>
      <c r="AV129" s="13" t="s">
        <v>80</v>
      </c>
      <c r="AW129" s="13" t="s">
        <v>35</v>
      </c>
      <c r="AX129" s="13" t="s">
        <v>73</v>
      </c>
      <c r="AY129" s="235" t="s">
        <v>130</v>
      </c>
    </row>
    <row r="130" s="14" customFormat="1">
      <c r="A130" s="14"/>
      <c r="B130" s="236"/>
      <c r="C130" s="237"/>
      <c r="D130" s="210" t="s">
        <v>175</v>
      </c>
      <c r="E130" s="238" t="s">
        <v>19</v>
      </c>
      <c r="F130" s="239" t="s">
        <v>177</v>
      </c>
      <c r="G130" s="237"/>
      <c r="H130" s="240">
        <v>0.20000000000000001</v>
      </c>
      <c r="I130" s="241"/>
      <c r="J130" s="237"/>
      <c r="K130" s="237"/>
      <c r="L130" s="242"/>
      <c r="M130" s="243"/>
      <c r="N130" s="244"/>
      <c r="O130" s="244"/>
      <c r="P130" s="244"/>
      <c r="Q130" s="244"/>
      <c r="R130" s="244"/>
      <c r="S130" s="244"/>
      <c r="T130" s="244"/>
      <c r="U130" s="245"/>
      <c r="V130" s="14"/>
      <c r="W130" s="14"/>
      <c r="X130" s="14"/>
      <c r="Y130" s="14"/>
      <c r="Z130" s="14"/>
      <c r="AA130" s="14"/>
      <c r="AB130" s="14"/>
      <c r="AC130" s="14"/>
      <c r="AD130" s="14"/>
      <c r="AE130" s="14"/>
      <c r="AT130" s="246" t="s">
        <v>175</v>
      </c>
      <c r="AU130" s="246" t="s">
        <v>80</v>
      </c>
      <c r="AV130" s="14" t="s">
        <v>136</v>
      </c>
      <c r="AW130" s="14" t="s">
        <v>35</v>
      </c>
      <c r="AX130" s="14" t="s">
        <v>78</v>
      </c>
      <c r="AY130" s="246" t="s">
        <v>130</v>
      </c>
    </row>
    <row r="131" s="12" customFormat="1" ht="22.8" customHeight="1">
      <c r="A131" s="12"/>
      <c r="B131" s="181"/>
      <c r="C131" s="182"/>
      <c r="D131" s="183" t="s">
        <v>72</v>
      </c>
      <c r="E131" s="195" t="s">
        <v>152</v>
      </c>
      <c r="F131" s="195" t="s">
        <v>185</v>
      </c>
      <c r="G131" s="182"/>
      <c r="H131" s="182"/>
      <c r="I131" s="185"/>
      <c r="J131" s="196">
        <f>BK131</f>
        <v>0</v>
      </c>
      <c r="K131" s="182"/>
      <c r="L131" s="187"/>
      <c r="M131" s="188"/>
      <c r="N131" s="189"/>
      <c r="O131" s="189"/>
      <c r="P131" s="190">
        <f>SUM(P132:P137)</f>
        <v>0</v>
      </c>
      <c r="Q131" s="189"/>
      <c r="R131" s="190">
        <f>SUM(R132:R137)</f>
        <v>1.65936576</v>
      </c>
      <c r="S131" s="189"/>
      <c r="T131" s="190">
        <f>SUM(T132:T137)</f>
        <v>0</v>
      </c>
      <c r="U131" s="191"/>
      <c r="V131" s="12"/>
      <c r="W131" s="12"/>
      <c r="X131" s="12"/>
      <c r="Y131" s="12"/>
      <c r="Z131" s="12"/>
      <c r="AA131" s="12"/>
      <c r="AB131" s="12"/>
      <c r="AC131" s="12"/>
      <c r="AD131" s="12"/>
      <c r="AE131" s="12"/>
      <c r="AR131" s="192" t="s">
        <v>78</v>
      </c>
      <c r="AT131" s="193" t="s">
        <v>72</v>
      </c>
      <c r="AU131" s="193" t="s">
        <v>78</v>
      </c>
      <c r="AY131" s="192" t="s">
        <v>130</v>
      </c>
      <c r="BK131" s="194">
        <f>SUM(BK132:BK137)</f>
        <v>0</v>
      </c>
    </row>
    <row r="132" s="2" customFormat="1" ht="37.8" customHeight="1">
      <c r="A132" s="39"/>
      <c r="B132" s="40"/>
      <c r="C132" s="197" t="s">
        <v>186</v>
      </c>
      <c r="D132" s="197" t="s">
        <v>132</v>
      </c>
      <c r="E132" s="198" t="s">
        <v>187</v>
      </c>
      <c r="F132" s="199" t="s">
        <v>188</v>
      </c>
      <c r="G132" s="200" t="s">
        <v>135</v>
      </c>
      <c r="H132" s="201">
        <v>3.952</v>
      </c>
      <c r="I132" s="202"/>
      <c r="J132" s="203">
        <f>ROUND(I132*H132,2)</f>
        <v>0</v>
      </c>
      <c r="K132" s="199" t="s">
        <v>19</v>
      </c>
      <c r="L132" s="45"/>
      <c r="M132" s="204" t="s">
        <v>19</v>
      </c>
      <c r="N132" s="205" t="s">
        <v>44</v>
      </c>
      <c r="O132" s="85"/>
      <c r="P132" s="206">
        <f>O132*H132</f>
        <v>0</v>
      </c>
      <c r="Q132" s="206">
        <v>0.17726</v>
      </c>
      <c r="R132" s="206">
        <f>Q132*H132</f>
        <v>0.70053151999999996</v>
      </c>
      <c r="S132" s="206">
        <v>0</v>
      </c>
      <c r="T132" s="206">
        <f>S132*H132</f>
        <v>0</v>
      </c>
      <c r="U132" s="207" t="s">
        <v>19</v>
      </c>
      <c r="V132" s="39"/>
      <c r="W132" s="39"/>
      <c r="X132" s="39"/>
      <c r="Y132" s="39"/>
      <c r="Z132" s="39"/>
      <c r="AA132" s="39"/>
      <c r="AB132" s="39"/>
      <c r="AC132" s="39"/>
      <c r="AD132" s="39"/>
      <c r="AE132" s="39"/>
      <c r="AR132" s="208" t="s">
        <v>136</v>
      </c>
      <c r="AT132" s="208" t="s">
        <v>132</v>
      </c>
      <c r="AU132" s="208" t="s">
        <v>80</v>
      </c>
      <c r="AY132" s="18" t="s">
        <v>130</v>
      </c>
      <c r="BE132" s="209">
        <f>IF(N132="základní",J132,0)</f>
        <v>0</v>
      </c>
      <c r="BF132" s="209">
        <f>IF(N132="snížená",J132,0)</f>
        <v>0</v>
      </c>
      <c r="BG132" s="209">
        <f>IF(N132="zákl. přenesená",J132,0)</f>
        <v>0</v>
      </c>
      <c r="BH132" s="209">
        <f>IF(N132="sníž. přenesená",J132,0)</f>
        <v>0</v>
      </c>
      <c r="BI132" s="209">
        <f>IF(N132="nulová",J132,0)</f>
        <v>0</v>
      </c>
      <c r="BJ132" s="18" t="s">
        <v>78</v>
      </c>
      <c r="BK132" s="209">
        <f>ROUND(I132*H132,2)</f>
        <v>0</v>
      </c>
      <c r="BL132" s="18" t="s">
        <v>136</v>
      </c>
      <c r="BM132" s="208" t="s">
        <v>189</v>
      </c>
    </row>
    <row r="133" s="2" customFormat="1">
      <c r="A133" s="39"/>
      <c r="B133" s="40"/>
      <c r="C133" s="41"/>
      <c r="D133" s="210" t="s">
        <v>138</v>
      </c>
      <c r="E133" s="41"/>
      <c r="F133" s="211" t="s">
        <v>188</v>
      </c>
      <c r="G133" s="41"/>
      <c r="H133" s="41"/>
      <c r="I133" s="212"/>
      <c r="J133" s="41"/>
      <c r="K133" s="41"/>
      <c r="L133" s="45"/>
      <c r="M133" s="213"/>
      <c r="N133" s="214"/>
      <c r="O133" s="85"/>
      <c r="P133" s="85"/>
      <c r="Q133" s="85"/>
      <c r="R133" s="85"/>
      <c r="S133" s="85"/>
      <c r="T133" s="85"/>
      <c r="U133" s="86"/>
      <c r="V133" s="39"/>
      <c r="W133" s="39"/>
      <c r="X133" s="39"/>
      <c r="Y133" s="39"/>
      <c r="Z133" s="39"/>
      <c r="AA133" s="39"/>
      <c r="AB133" s="39"/>
      <c r="AC133" s="39"/>
      <c r="AD133" s="39"/>
      <c r="AE133" s="39"/>
      <c r="AT133" s="18" t="s">
        <v>138</v>
      </c>
      <c r="AU133" s="18" t="s">
        <v>80</v>
      </c>
    </row>
    <row r="134" s="2" customFormat="1" ht="37.8" customHeight="1">
      <c r="A134" s="39"/>
      <c r="B134" s="40"/>
      <c r="C134" s="197" t="s">
        <v>190</v>
      </c>
      <c r="D134" s="197" t="s">
        <v>132</v>
      </c>
      <c r="E134" s="198" t="s">
        <v>191</v>
      </c>
      <c r="F134" s="199" t="s">
        <v>192</v>
      </c>
      <c r="G134" s="200" t="s">
        <v>135</v>
      </c>
      <c r="H134" s="201">
        <v>3.952</v>
      </c>
      <c r="I134" s="202"/>
      <c r="J134" s="203">
        <f>ROUND(I134*H134,2)</f>
        <v>0</v>
      </c>
      <c r="K134" s="199" t="s">
        <v>19</v>
      </c>
      <c r="L134" s="45"/>
      <c r="M134" s="204" t="s">
        <v>19</v>
      </c>
      <c r="N134" s="205" t="s">
        <v>44</v>
      </c>
      <c r="O134" s="85"/>
      <c r="P134" s="206">
        <f>O134*H134</f>
        <v>0</v>
      </c>
      <c r="Q134" s="206">
        <v>0.090620000000000006</v>
      </c>
      <c r="R134" s="206">
        <f>Q134*H134</f>
        <v>0.35813024000000004</v>
      </c>
      <c r="S134" s="206">
        <v>0</v>
      </c>
      <c r="T134" s="206">
        <f>S134*H134</f>
        <v>0</v>
      </c>
      <c r="U134" s="207" t="s">
        <v>19</v>
      </c>
      <c r="V134" s="39"/>
      <c r="W134" s="39"/>
      <c r="X134" s="39"/>
      <c r="Y134" s="39"/>
      <c r="Z134" s="39"/>
      <c r="AA134" s="39"/>
      <c r="AB134" s="39"/>
      <c r="AC134" s="39"/>
      <c r="AD134" s="39"/>
      <c r="AE134" s="39"/>
      <c r="AR134" s="208" t="s">
        <v>136</v>
      </c>
      <c r="AT134" s="208" t="s">
        <v>132</v>
      </c>
      <c r="AU134" s="208" t="s">
        <v>80</v>
      </c>
      <c r="AY134" s="18" t="s">
        <v>130</v>
      </c>
      <c r="BE134" s="209">
        <f>IF(N134="základní",J134,0)</f>
        <v>0</v>
      </c>
      <c r="BF134" s="209">
        <f>IF(N134="snížená",J134,0)</f>
        <v>0</v>
      </c>
      <c r="BG134" s="209">
        <f>IF(N134="zákl. přenesená",J134,0)</f>
        <v>0</v>
      </c>
      <c r="BH134" s="209">
        <f>IF(N134="sníž. přenesená",J134,0)</f>
        <v>0</v>
      </c>
      <c r="BI134" s="209">
        <f>IF(N134="nulová",J134,0)</f>
        <v>0</v>
      </c>
      <c r="BJ134" s="18" t="s">
        <v>78</v>
      </c>
      <c r="BK134" s="209">
        <f>ROUND(I134*H134,2)</f>
        <v>0</v>
      </c>
      <c r="BL134" s="18" t="s">
        <v>136</v>
      </c>
      <c r="BM134" s="208" t="s">
        <v>193</v>
      </c>
    </row>
    <row r="135" s="2" customFormat="1">
      <c r="A135" s="39"/>
      <c r="B135" s="40"/>
      <c r="C135" s="41"/>
      <c r="D135" s="210" t="s">
        <v>138</v>
      </c>
      <c r="E135" s="41"/>
      <c r="F135" s="211" t="s">
        <v>194</v>
      </c>
      <c r="G135" s="41"/>
      <c r="H135" s="41"/>
      <c r="I135" s="212"/>
      <c r="J135" s="41"/>
      <c r="K135" s="41"/>
      <c r="L135" s="45"/>
      <c r="M135" s="213"/>
      <c r="N135" s="214"/>
      <c r="O135" s="85"/>
      <c r="P135" s="85"/>
      <c r="Q135" s="85"/>
      <c r="R135" s="85"/>
      <c r="S135" s="85"/>
      <c r="T135" s="85"/>
      <c r="U135" s="86"/>
      <c r="V135" s="39"/>
      <c r="W135" s="39"/>
      <c r="X135" s="39"/>
      <c r="Y135" s="39"/>
      <c r="Z135" s="39"/>
      <c r="AA135" s="39"/>
      <c r="AB135" s="39"/>
      <c r="AC135" s="39"/>
      <c r="AD135" s="39"/>
      <c r="AE135" s="39"/>
      <c r="AT135" s="18" t="s">
        <v>138</v>
      </c>
      <c r="AU135" s="18" t="s">
        <v>80</v>
      </c>
    </row>
    <row r="136" s="2" customFormat="1" ht="16.5" customHeight="1">
      <c r="A136" s="39"/>
      <c r="B136" s="40"/>
      <c r="C136" s="215" t="s">
        <v>195</v>
      </c>
      <c r="D136" s="215" t="s">
        <v>158</v>
      </c>
      <c r="E136" s="216" t="s">
        <v>196</v>
      </c>
      <c r="F136" s="217" t="s">
        <v>197</v>
      </c>
      <c r="G136" s="218" t="s">
        <v>135</v>
      </c>
      <c r="H136" s="219">
        <v>3.952</v>
      </c>
      <c r="I136" s="220"/>
      <c r="J136" s="221">
        <f>ROUND(I136*H136,2)</f>
        <v>0</v>
      </c>
      <c r="K136" s="217" t="s">
        <v>19</v>
      </c>
      <c r="L136" s="222"/>
      <c r="M136" s="223" t="s">
        <v>19</v>
      </c>
      <c r="N136" s="224" t="s">
        <v>44</v>
      </c>
      <c r="O136" s="85"/>
      <c r="P136" s="206">
        <f>O136*H136</f>
        <v>0</v>
      </c>
      <c r="Q136" s="206">
        <v>0.152</v>
      </c>
      <c r="R136" s="206">
        <f>Q136*H136</f>
        <v>0.60070400000000002</v>
      </c>
      <c r="S136" s="206">
        <v>0</v>
      </c>
      <c r="T136" s="206">
        <f>S136*H136</f>
        <v>0</v>
      </c>
      <c r="U136" s="207" t="s">
        <v>19</v>
      </c>
      <c r="V136" s="39"/>
      <c r="W136" s="39"/>
      <c r="X136" s="39"/>
      <c r="Y136" s="39"/>
      <c r="Z136" s="39"/>
      <c r="AA136" s="39"/>
      <c r="AB136" s="39"/>
      <c r="AC136" s="39"/>
      <c r="AD136" s="39"/>
      <c r="AE136" s="39"/>
      <c r="AR136" s="208" t="s">
        <v>161</v>
      </c>
      <c r="AT136" s="208" t="s">
        <v>158</v>
      </c>
      <c r="AU136" s="208" t="s">
        <v>80</v>
      </c>
      <c r="AY136" s="18" t="s">
        <v>130</v>
      </c>
      <c r="BE136" s="209">
        <f>IF(N136="základní",J136,0)</f>
        <v>0</v>
      </c>
      <c r="BF136" s="209">
        <f>IF(N136="snížená",J136,0)</f>
        <v>0</v>
      </c>
      <c r="BG136" s="209">
        <f>IF(N136="zákl. přenesená",J136,0)</f>
        <v>0</v>
      </c>
      <c r="BH136" s="209">
        <f>IF(N136="sníž. přenesená",J136,0)</f>
        <v>0</v>
      </c>
      <c r="BI136" s="209">
        <f>IF(N136="nulová",J136,0)</f>
        <v>0</v>
      </c>
      <c r="BJ136" s="18" t="s">
        <v>78</v>
      </c>
      <c r="BK136" s="209">
        <f>ROUND(I136*H136,2)</f>
        <v>0</v>
      </c>
      <c r="BL136" s="18" t="s">
        <v>136</v>
      </c>
      <c r="BM136" s="208" t="s">
        <v>198</v>
      </c>
    </row>
    <row r="137" s="2" customFormat="1">
      <c r="A137" s="39"/>
      <c r="B137" s="40"/>
      <c r="C137" s="41"/>
      <c r="D137" s="210" t="s">
        <v>138</v>
      </c>
      <c r="E137" s="41"/>
      <c r="F137" s="211" t="s">
        <v>197</v>
      </c>
      <c r="G137" s="41"/>
      <c r="H137" s="41"/>
      <c r="I137" s="212"/>
      <c r="J137" s="41"/>
      <c r="K137" s="41"/>
      <c r="L137" s="45"/>
      <c r="M137" s="213"/>
      <c r="N137" s="214"/>
      <c r="O137" s="85"/>
      <c r="P137" s="85"/>
      <c r="Q137" s="85"/>
      <c r="R137" s="85"/>
      <c r="S137" s="85"/>
      <c r="T137" s="85"/>
      <c r="U137" s="86"/>
      <c r="V137" s="39"/>
      <c r="W137" s="39"/>
      <c r="X137" s="39"/>
      <c r="Y137" s="39"/>
      <c r="Z137" s="39"/>
      <c r="AA137" s="39"/>
      <c r="AB137" s="39"/>
      <c r="AC137" s="39"/>
      <c r="AD137" s="39"/>
      <c r="AE137" s="39"/>
      <c r="AT137" s="18" t="s">
        <v>138</v>
      </c>
      <c r="AU137" s="18" t="s">
        <v>80</v>
      </c>
    </row>
    <row r="138" s="12" customFormat="1" ht="22.8" customHeight="1">
      <c r="A138" s="12"/>
      <c r="B138" s="181"/>
      <c r="C138" s="182"/>
      <c r="D138" s="183" t="s">
        <v>72</v>
      </c>
      <c r="E138" s="195" t="s">
        <v>157</v>
      </c>
      <c r="F138" s="195" t="s">
        <v>199</v>
      </c>
      <c r="G138" s="182"/>
      <c r="H138" s="182"/>
      <c r="I138" s="185"/>
      <c r="J138" s="196">
        <f>BK138</f>
        <v>0</v>
      </c>
      <c r="K138" s="182"/>
      <c r="L138" s="187"/>
      <c r="M138" s="188"/>
      <c r="N138" s="189"/>
      <c r="O138" s="189"/>
      <c r="P138" s="190">
        <f>SUM(P139:P171)</f>
        <v>0</v>
      </c>
      <c r="Q138" s="189"/>
      <c r="R138" s="190">
        <f>SUM(R139:R171)</f>
        <v>10.748914809999999</v>
      </c>
      <c r="S138" s="189"/>
      <c r="T138" s="190">
        <f>SUM(T139:T171)</f>
        <v>5.12094</v>
      </c>
      <c r="U138" s="191"/>
      <c r="V138" s="12"/>
      <c r="W138" s="12"/>
      <c r="X138" s="12"/>
      <c r="Y138" s="12"/>
      <c r="Z138" s="12"/>
      <c r="AA138" s="12"/>
      <c r="AB138" s="12"/>
      <c r="AC138" s="12"/>
      <c r="AD138" s="12"/>
      <c r="AE138" s="12"/>
      <c r="AR138" s="192" t="s">
        <v>78</v>
      </c>
      <c r="AT138" s="193" t="s">
        <v>72</v>
      </c>
      <c r="AU138" s="193" t="s">
        <v>78</v>
      </c>
      <c r="AY138" s="192" t="s">
        <v>130</v>
      </c>
      <c r="BK138" s="194">
        <f>SUM(BK139:BK171)</f>
        <v>0</v>
      </c>
    </row>
    <row r="139" s="2" customFormat="1" ht="24.15" customHeight="1">
      <c r="A139" s="39"/>
      <c r="B139" s="40"/>
      <c r="C139" s="197" t="s">
        <v>200</v>
      </c>
      <c r="D139" s="197" t="s">
        <v>132</v>
      </c>
      <c r="E139" s="198" t="s">
        <v>201</v>
      </c>
      <c r="F139" s="199" t="s">
        <v>202</v>
      </c>
      <c r="G139" s="200" t="s">
        <v>150</v>
      </c>
      <c r="H139" s="201">
        <v>30</v>
      </c>
      <c r="I139" s="202"/>
      <c r="J139" s="203">
        <f>ROUND(I139*H139,2)</f>
        <v>0</v>
      </c>
      <c r="K139" s="199" t="s">
        <v>19</v>
      </c>
      <c r="L139" s="45"/>
      <c r="M139" s="204" t="s">
        <v>19</v>
      </c>
      <c r="N139" s="205" t="s">
        <v>44</v>
      </c>
      <c r="O139" s="85"/>
      <c r="P139" s="206">
        <f>O139*H139</f>
        <v>0</v>
      </c>
      <c r="Q139" s="206">
        <v>6.0000000000000002E-05</v>
      </c>
      <c r="R139" s="206">
        <f>Q139*H139</f>
        <v>0.0018</v>
      </c>
      <c r="S139" s="206">
        <v>0</v>
      </c>
      <c r="T139" s="206">
        <f>S139*H139</f>
        <v>0</v>
      </c>
      <c r="U139" s="207" t="s">
        <v>19</v>
      </c>
      <c r="V139" s="39"/>
      <c r="W139" s="39"/>
      <c r="X139" s="39"/>
      <c r="Y139" s="39"/>
      <c r="Z139" s="39"/>
      <c r="AA139" s="39"/>
      <c r="AB139" s="39"/>
      <c r="AC139" s="39"/>
      <c r="AD139" s="39"/>
      <c r="AE139" s="39"/>
      <c r="AR139" s="208" t="s">
        <v>136</v>
      </c>
      <c r="AT139" s="208" t="s">
        <v>132</v>
      </c>
      <c r="AU139" s="208" t="s">
        <v>80</v>
      </c>
      <c r="AY139" s="18" t="s">
        <v>130</v>
      </c>
      <c r="BE139" s="209">
        <f>IF(N139="základní",J139,0)</f>
        <v>0</v>
      </c>
      <c r="BF139" s="209">
        <f>IF(N139="snížená",J139,0)</f>
        <v>0</v>
      </c>
      <c r="BG139" s="209">
        <f>IF(N139="zákl. přenesená",J139,0)</f>
        <v>0</v>
      </c>
      <c r="BH139" s="209">
        <f>IF(N139="sníž. přenesená",J139,0)</f>
        <v>0</v>
      </c>
      <c r="BI139" s="209">
        <f>IF(N139="nulová",J139,0)</f>
        <v>0</v>
      </c>
      <c r="BJ139" s="18" t="s">
        <v>78</v>
      </c>
      <c r="BK139" s="209">
        <f>ROUND(I139*H139,2)</f>
        <v>0</v>
      </c>
      <c r="BL139" s="18" t="s">
        <v>136</v>
      </c>
      <c r="BM139" s="208" t="s">
        <v>203</v>
      </c>
    </row>
    <row r="140" s="2" customFormat="1">
      <c r="A140" s="39"/>
      <c r="B140" s="40"/>
      <c r="C140" s="41"/>
      <c r="D140" s="210" t="s">
        <v>138</v>
      </c>
      <c r="E140" s="41"/>
      <c r="F140" s="211" t="s">
        <v>202</v>
      </c>
      <c r="G140" s="41"/>
      <c r="H140" s="41"/>
      <c r="I140" s="212"/>
      <c r="J140" s="41"/>
      <c r="K140" s="41"/>
      <c r="L140" s="45"/>
      <c r="M140" s="213"/>
      <c r="N140" s="214"/>
      <c r="O140" s="85"/>
      <c r="P140" s="85"/>
      <c r="Q140" s="85"/>
      <c r="R140" s="85"/>
      <c r="S140" s="85"/>
      <c r="T140" s="85"/>
      <c r="U140" s="86"/>
      <c r="V140" s="39"/>
      <c r="W140" s="39"/>
      <c r="X140" s="39"/>
      <c r="Y140" s="39"/>
      <c r="Z140" s="39"/>
      <c r="AA140" s="39"/>
      <c r="AB140" s="39"/>
      <c r="AC140" s="39"/>
      <c r="AD140" s="39"/>
      <c r="AE140" s="39"/>
      <c r="AT140" s="18" t="s">
        <v>138</v>
      </c>
      <c r="AU140" s="18" t="s">
        <v>80</v>
      </c>
    </row>
    <row r="141" s="2" customFormat="1" ht="16.5" customHeight="1">
      <c r="A141" s="39"/>
      <c r="B141" s="40"/>
      <c r="C141" s="197" t="s">
        <v>8</v>
      </c>
      <c r="D141" s="197" t="s">
        <v>132</v>
      </c>
      <c r="E141" s="198" t="s">
        <v>204</v>
      </c>
      <c r="F141" s="199" t="s">
        <v>205</v>
      </c>
      <c r="G141" s="200" t="s">
        <v>135</v>
      </c>
      <c r="H141" s="201">
        <v>7.7590000000000003</v>
      </c>
      <c r="I141" s="202"/>
      <c r="J141" s="203">
        <f>ROUND(I141*H141,2)</f>
        <v>0</v>
      </c>
      <c r="K141" s="199" t="s">
        <v>19</v>
      </c>
      <c r="L141" s="45"/>
      <c r="M141" s="204" t="s">
        <v>19</v>
      </c>
      <c r="N141" s="205" t="s">
        <v>44</v>
      </c>
      <c r="O141" s="85"/>
      <c r="P141" s="206">
        <f>O141*H141</f>
        <v>0</v>
      </c>
      <c r="Q141" s="206">
        <v>0</v>
      </c>
      <c r="R141" s="206">
        <f>Q141*H141</f>
        <v>0</v>
      </c>
      <c r="S141" s="206">
        <v>0.66000000000000003</v>
      </c>
      <c r="T141" s="206">
        <f>S141*H141</f>
        <v>5.12094</v>
      </c>
      <c r="U141" s="207" t="s">
        <v>19</v>
      </c>
      <c r="V141" s="39"/>
      <c r="W141" s="39"/>
      <c r="X141" s="39"/>
      <c r="Y141" s="39"/>
      <c r="Z141" s="39"/>
      <c r="AA141" s="39"/>
      <c r="AB141" s="39"/>
      <c r="AC141" s="39"/>
      <c r="AD141" s="39"/>
      <c r="AE141" s="39"/>
      <c r="AR141" s="208" t="s">
        <v>206</v>
      </c>
      <c r="AT141" s="208" t="s">
        <v>132</v>
      </c>
      <c r="AU141" s="208" t="s">
        <v>80</v>
      </c>
      <c r="AY141" s="18" t="s">
        <v>130</v>
      </c>
      <c r="BE141" s="209">
        <f>IF(N141="základní",J141,0)</f>
        <v>0</v>
      </c>
      <c r="BF141" s="209">
        <f>IF(N141="snížená",J141,0)</f>
        <v>0</v>
      </c>
      <c r="BG141" s="209">
        <f>IF(N141="zákl. přenesená",J141,0)</f>
        <v>0</v>
      </c>
      <c r="BH141" s="209">
        <f>IF(N141="sníž. přenesená",J141,0)</f>
        <v>0</v>
      </c>
      <c r="BI141" s="209">
        <f>IF(N141="nulová",J141,0)</f>
        <v>0</v>
      </c>
      <c r="BJ141" s="18" t="s">
        <v>78</v>
      </c>
      <c r="BK141" s="209">
        <f>ROUND(I141*H141,2)</f>
        <v>0</v>
      </c>
      <c r="BL141" s="18" t="s">
        <v>206</v>
      </c>
      <c r="BM141" s="208" t="s">
        <v>207</v>
      </c>
    </row>
    <row r="142" s="2" customFormat="1">
      <c r="A142" s="39"/>
      <c r="B142" s="40"/>
      <c r="C142" s="41"/>
      <c r="D142" s="210" t="s">
        <v>138</v>
      </c>
      <c r="E142" s="41"/>
      <c r="F142" s="211" t="s">
        <v>205</v>
      </c>
      <c r="G142" s="41"/>
      <c r="H142" s="41"/>
      <c r="I142" s="212"/>
      <c r="J142" s="41"/>
      <c r="K142" s="41"/>
      <c r="L142" s="45"/>
      <c r="M142" s="213"/>
      <c r="N142" s="214"/>
      <c r="O142" s="85"/>
      <c r="P142" s="85"/>
      <c r="Q142" s="85"/>
      <c r="R142" s="85"/>
      <c r="S142" s="85"/>
      <c r="T142" s="85"/>
      <c r="U142" s="86"/>
      <c r="V142" s="39"/>
      <c r="W142" s="39"/>
      <c r="X142" s="39"/>
      <c r="Y142" s="39"/>
      <c r="Z142" s="39"/>
      <c r="AA142" s="39"/>
      <c r="AB142" s="39"/>
      <c r="AC142" s="39"/>
      <c r="AD142" s="39"/>
      <c r="AE142" s="39"/>
      <c r="AT142" s="18" t="s">
        <v>138</v>
      </c>
      <c r="AU142" s="18" t="s">
        <v>80</v>
      </c>
    </row>
    <row r="143" s="2" customFormat="1" ht="24.15" customHeight="1">
      <c r="A143" s="39"/>
      <c r="B143" s="40"/>
      <c r="C143" s="197" t="s">
        <v>208</v>
      </c>
      <c r="D143" s="197" t="s">
        <v>132</v>
      </c>
      <c r="E143" s="198" t="s">
        <v>209</v>
      </c>
      <c r="F143" s="199" t="s">
        <v>210</v>
      </c>
      <c r="G143" s="200" t="s">
        <v>135</v>
      </c>
      <c r="H143" s="201">
        <v>73.640000000000001</v>
      </c>
      <c r="I143" s="202"/>
      <c r="J143" s="203">
        <f>ROUND(I143*H143,2)</f>
        <v>0</v>
      </c>
      <c r="K143" s="199" t="s">
        <v>19</v>
      </c>
      <c r="L143" s="45"/>
      <c r="M143" s="204" t="s">
        <v>19</v>
      </c>
      <c r="N143" s="205" t="s">
        <v>44</v>
      </c>
      <c r="O143" s="85"/>
      <c r="P143" s="206">
        <f>O143*H143</f>
        <v>0</v>
      </c>
      <c r="Q143" s="206">
        <v>0.0043800000000000002</v>
      </c>
      <c r="R143" s="206">
        <f>Q143*H143</f>
        <v>0.32254320000000003</v>
      </c>
      <c r="S143" s="206">
        <v>0</v>
      </c>
      <c r="T143" s="206">
        <f>S143*H143</f>
        <v>0</v>
      </c>
      <c r="U143" s="207" t="s">
        <v>19</v>
      </c>
      <c r="V143" s="39"/>
      <c r="W143" s="39"/>
      <c r="X143" s="39"/>
      <c r="Y143" s="39"/>
      <c r="Z143" s="39"/>
      <c r="AA143" s="39"/>
      <c r="AB143" s="39"/>
      <c r="AC143" s="39"/>
      <c r="AD143" s="39"/>
      <c r="AE143" s="39"/>
      <c r="AR143" s="208" t="s">
        <v>136</v>
      </c>
      <c r="AT143" s="208" t="s">
        <v>132</v>
      </c>
      <c r="AU143" s="208" t="s">
        <v>80</v>
      </c>
      <c r="AY143" s="18" t="s">
        <v>130</v>
      </c>
      <c r="BE143" s="209">
        <f>IF(N143="základní",J143,0)</f>
        <v>0</v>
      </c>
      <c r="BF143" s="209">
        <f>IF(N143="snížená",J143,0)</f>
        <v>0</v>
      </c>
      <c r="BG143" s="209">
        <f>IF(N143="zákl. přenesená",J143,0)</f>
        <v>0</v>
      </c>
      <c r="BH143" s="209">
        <f>IF(N143="sníž. přenesená",J143,0)</f>
        <v>0</v>
      </c>
      <c r="BI143" s="209">
        <f>IF(N143="nulová",J143,0)</f>
        <v>0</v>
      </c>
      <c r="BJ143" s="18" t="s">
        <v>78</v>
      </c>
      <c r="BK143" s="209">
        <f>ROUND(I143*H143,2)</f>
        <v>0</v>
      </c>
      <c r="BL143" s="18" t="s">
        <v>136</v>
      </c>
      <c r="BM143" s="208" t="s">
        <v>211</v>
      </c>
    </row>
    <row r="144" s="2" customFormat="1">
      <c r="A144" s="39"/>
      <c r="B144" s="40"/>
      <c r="C144" s="41"/>
      <c r="D144" s="210" t="s">
        <v>138</v>
      </c>
      <c r="E144" s="41"/>
      <c r="F144" s="211" t="s">
        <v>210</v>
      </c>
      <c r="G144" s="41"/>
      <c r="H144" s="41"/>
      <c r="I144" s="212"/>
      <c r="J144" s="41"/>
      <c r="K144" s="41"/>
      <c r="L144" s="45"/>
      <c r="M144" s="213"/>
      <c r="N144" s="214"/>
      <c r="O144" s="85"/>
      <c r="P144" s="85"/>
      <c r="Q144" s="85"/>
      <c r="R144" s="85"/>
      <c r="S144" s="85"/>
      <c r="T144" s="85"/>
      <c r="U144" s="86"/>
      <c r="V144" s="39"/>
      <c r="W144" s="39"/>
      <c r="X144" s="39"/>
      <c r="Y144" s="39"/>
      <c r="Z144" s="39"/>
      <c r="AA144" s="39"/>
      <c r="AB144" s="39"/>
      <c r="AC144" s="39"/>
      <c r="AD144" s="39"/>
      <c r="AE144" s="39"/>
      <c r="AT144" s="18" t="s">
        <v>138</v>
      </c>
      <c r="AU144" s="18" t="s">
        <v>80</v>
      </c>
    </row>
    <row r="145" s="13" customFormat="1">
      <c r="A145" s="13"/>
      <c r="B145" s="225"/>
      <c r="C145" s="226"/>
      <c r="D145" s="210" t="s">
        <v>175</v>
      </c>
      <c r="E145" s="227" t="s">
        <v>19</v>
      </c>
      <c r="F145" s="228" t="s">
        <v>212</v>
      </c>
      <c r="G145" s="226"/>
      <c r="H145" s="229">
        <v>73.640000000000001</v>
      </c>
      <c r="I145" s="230"/>
      <c r="J145" s="226"/>
      <c r="K145" s="226"/>
      <c r="L145" s="231"/>
      <c r="M145" s="232"/>
      <c r="N145" s="233"/>
      <c r="O145" s="233"/>
      <c r="P145" s="233"/>
      <c r="Q145" s="233"/>
      <c r="R145" s="233"/>
      <c r="S145" s="233"/>
      <c r="T145" s="233"/>
      <c r="U145" s="234"/>
      <c r="V145" s="13"/>
      <c r="W145" s="13"/>
      <c r="X145" s="13"/>
      <c r="Y145" s="13"/>
      <c r="Z145" s="13"/>
      <c r="AA145" s="13"/>
      <c r="AB145" s="13"/>
      <c r="AC145" s="13"/>
      <c r="AD145" s="13"/>
      <c r="AE145" s="13"/>
      <c r="AT145" s="235" t="s">
        <v>175</v>
      </c>
      <c r="AU145" s="235" t="s">
        <v>80</v>
      </c>
      <c r="AV145" s="13" t="s">
        <v>80</v>
      </c>
      <c r="AW145" s="13" t="s">
        <v>35</v>
      </c>
      <c r="AX145" s="13" t="s">
        <v>73</v>
      </c>
      <c r="AY145" s="235" t="s">
        <v>130</v>
      </c>
    </row>
    <row r="146" s="14" customFormat="1">
      <c r="A146" s="14"/>
      <c r="B146" s="236"/>
      <c r="C146" s="237"/>
      <c r="D146" s="210" t="s">
        <v>175</v>
      </c>
      <c r="E146" s="238" t="s">
        <v>19</v>
      </c>
      <c r="F146" s="239" t="s">
        <v>177</v>
      </c>
      <c r="G146" s="237"/>
      <c r="H146" s="240">
        <v>73.640000000000001</v>
      </c>
      <c r="I146" s="241"/>
      <c r="J146" s="237"/>
      <c r="K146" s="237"/>
      <c r="L146" s="242"/>
      <c r="M146" s="243"/>
      <c r="N146" s="244"/>
      <c r="O146" s="244"/>
      <c r="P146" s="244"/>
      <c r="Q146" s="244"/>
      <c r="R146" s="244"/>
      <c r="S146" s="244"/>
      <c r="T146" s="244"/>
      <c r="U146" s="245"/>
      <c r="V146" s="14"/>
      <c r="W146" s="14"/>
      <c r="X146" s="14"/>
      <c r="Y146" s="14"/>
      <c r="Z146" s="14"/>
      <c r="AA146" s="14"/>
      <c r="AB146" s="14"/>
      <c r="AC146" s="14"/>
      <c r="AD146" s="14"/>
      <c r="AE146" s="14"/>
      <c r="AT146" s="246" t="s">
        <v>175</v>
      </c>
      <c r="AU146" s="246" t="s">
        <v>80</v>
      </c>
      <c r="AV146" s="14" t="s">
        <v>136</v>
      </c>
      <c r="AW146" s="14" t="s">
        <v>35</v>
      </c>
      <c r="AX146" s="14" t="s">
        <v>78</v>
      </c>
      <c r="AY146" s="246" t="s">
        <v>130</v>
      </c>
    </row>
    <row r="147" s="2" customFormat="1" ht="21.75" customHeight="1">
      <c r="A147" s="39"/>
      <c r="B147" s="40"/>
      <c r="C147" s="197" t="s">
        <v>213</v>
      </c>
      <c r="D147" s="197" t="s">
        <v>132</v>
      </c>
      <c r="E147" s="198" t="s">
        <v>214</v>
      </c>
      <c r="F147" s="199" t="s">
        <v>215</v>
      </c>
      <c r="G147" s="200" t="s">
        <v>135</v>
      </c>
      <c r="H147" s="201">
        <v>18</v>
      </c>
      <c r="I147" s="202"/>
      <c r="J147" s="203">
        <f>ROUND(I147*H147,2)</f>
        <v>0</v>
      </c>
      <c r="K147" s="199" t="s">
        <v>216</v>
      </c>
      <c r="L147" s="45"/>
      <c r="M147" s="204" t="s">
        <v>19</v>
      </c>
      <c r="N147" s="205" t="s">
        <v>44</v>
      </c>
      <c r="O147" s="85"/>
      <c r="P147" s="206">
        <f>O147*H147</f>
        <v>0</v>
      </c>
      <c r="Q147" s="206">
        <v>0.031300000000000001</v>
      </c>
      <c r="R147" s="206">
        <f>Q147*H147</f>
        <v>0.56340000000000001</v>
      </c>
      <c r="S147" s="206">
        <v>0</v>
      </c>
      <c r="T147" s="206">
        <f>S147*H147</f>
        <v>0</v>
      </c>
      <c r="U147" s="207" t="s">
        <v>19</v>
      </c>
      <c r="V147" s="39"/>
      <c r="W147" s="39"/>
      <c r="X147" s="39"/>
      <c r="Y147" s="39"/>
      <c r="Z147" s="39"/>
      <c r="AA147" s="39"/>
      <c r="AB147" s="39"/>
      <c r="AC147" s="39"/>
      <c r="AD147" s="39"/>
      <c r="AE147" s="39"/>
      <c r="AR147" s="208" t="s">
        <v>136</v>
      </c>
      <c r="AT147" s="208" t="s">
        <v>132</v>
      </c>
      <c r="AU147" s="208" t="s">
        <v>80</v>
      </c>
      <c r="AY147" s="18" t="s">
        <v>130</v>
      </c>
      <c r="BE147" s="209">
        <f>IF(N147="základní",J147,0)</f>
        <v>0</v>
      </c>
      <c r="BF147" s="209">
        <f>IF(N147="snížená",J147,0)</f>
        <v>0</v>
      </c>
      <c r="BG147" s="209">
        <f>IF(N147="zákl. přenesená",J147,0)</f>
        <v>0</v>
      </c>
      <c r="BH147" s="209">
        <f>IF(N147="sníž. přenesená",J147,0)</f>
        <v>0</v>
      </c>
      <c r="BI147" s="209">
        <f>IF(N147="nulová",J147,0)</f>
        <v>0</v>
      </c>
      <c r="BJ147" s="18" t="s">
        <v>78</v>
      </c>
      <c r="BK147" s="209">
        <f>ROUND(I147*H147,2)</f>
        <v>0</v>
      </c>
      <c r="BL147" s="18" t="s">
        <v>136</v>
      </c>
      <c r="BM147" s="208" t="s">
        <v>217</v>
      </c>
    </row>
    <row r="148" s="2" customFormat="1">
      <c r="A148" s="39"/>
      <c r="B148" s="40"/>
      <c r="C148" s="41"/>
      <c r="D148" s="210" t="s">
        <v>138</v>
      </c>
      <c r="E148" s="41"/>
      <c r="F148" s="211" t="s">
        <v>218</v>
      </c>
      <c r="G148" s="41"/>
      <c r="H148" s="41"/>
      <c r="I148" s="212"/>
      <c r="J148" s="41"/>
      <c r="K148" s="41"/>
      <c r="L148" s="45"/>
      <c r="M148" s="213"/>
      <c r="N148" s="214"/>
      <c r="O148" s="85"/>
      <c r="P148" s="85"/>
      <c r="Q148" s="85"/>
      <c r="R148" s="85"/>
      <c r="S148" s="85"/>
      <c r="T148" s="85"/>
      <c r="U148" s="86"/>
      <c r="V148" s="39"/>
      <c r="W148" s="39"/>
      <c r="X148" s="39"/>
      <c r="Y148" s="39"/>
      <c r="Z148" s="39"/>
      <c r="AA148" s="39"/>
      <c r="AB148" s="39"/>
      <c r="AC148" s="39"/>
      <c r="AD148" s="39"/>
      <c r="AE148" s="39"/>
      <c r="AT148" s="18" t="s">
        <v>138</v>
      </c>
      <c r="AU148" s="18" t="s">
        <v>80</v>
      </c>
    </row>
    <row r="149" s="2" customFormat="1">
      <c r="A149" s="39"/>
      <c r="B149" s="40"/>
      <c r="C149" s="41"/>
      <c r="D149" s="257" t="s">
        <v>219</v>
      </c>
      <c r="E149" s="41"/>
      <c r="F149" s="258" t="s">
        <v>220</v>
      </c>
      <c r="G149" s="41"/>
      <c r="H149" s="41"/>
      <c r="I149" s="212"/>
      <c r="J149" s="41"/>
      <c r="K149" s="41"/>
      <c r="L149" s="45"/>
      <c r="M149" s="213"/>
      <c r="N149" s="214"/>
      <c r="O149" s="85"/>
      <c r="P149" s="85"/>
      <c r="Q149" s="85"/>
      <c r="R149" s="85"/>
      <c r="S149" s="85"/>
      <c r="T149" s="85"/>
      <c r="U149" s="86"/>
      <c r="V149" s="39"/>
      <c r="W149" s="39"/>
      <c r="X149" s="39"/>
      <c r="Y149" s="39"/>
      <c r="Z149" s="39"/>
      <c r="AA149" s="39"/>
      <c r="AB149" s="39"/>
      <c r="AC149" s="39"/>
      <c r="AD149" s="39"/>
      <c r="AE149" s="39"/>
      <c r="AT149" s="18" t="s">
        <v>219</v>
      </c>
      <c r="AU149" s="18" t="s">
        <v>80</v>
      </c>
    </row>
    <row r="150" s="2" customFormat="1" ht="16.5" customHeight="1">
      <c r="A150" s="39"/>
      <c r="B150" s="40"/>
      <c r="C150" s="197" t="s">
        <v>221</v>
      </c>
      <c r="D150" s="197" t="s">
        <v>132</v>
      </c>
      <c r="E150" s="198" t="s">
        <v>222</v>
      </c>
      <c r="F150" s="199" t="s">
        <v>223</v>
      </c>
      <c r="G150" s="200" t="s">
        <v>135</v>
      </c>
      <c r="H150" s="201">
        <v>46.975999999999999</v>
      </c>
      <c r="I150" s="202"/>
      <c r="J150" s="203">
        <f>ROUND(I150*H150,2)</f>
        <v>0</v>
      </c>
      <c r="K150" s="199" t="s">
        <v>19</v>
      </c>
      <c r="L150" s="45"/>
      <c r="M150" s="204" t="s">
        <v>19</v>
      </c>
      <c r="N150" s="205" t="s">
        <v>44</v>
      </c>
      <c r="O150" s="85"/>
      <c r="P150" s="206">
        <f>O150*H150</f>
        <v>0</v>
      </c>
      <c r="Q150" s="206">
        <v>0.030450000000000001</v>
      </c>
      <c r="R150" s="206">
        <f>Q150*H150</f>
        <v>1.4304192</v>
      </c>
      <c r="S150" s="206">
        <v>0</v>
      </c>
      <c r="T150" s="206">
        <f>S150*H150</f>
        <v>0</v>
      </c>
      <c r="U150" s="207" t="s">
        <v>19</v>
      </c>
      <c r="V150" s="39"/>
      <c r="W150" s="39"/>
      <c r="X150" s="39"/>
      <c r="Y150" s="39"/>
      <c r="Z150" s="39"/>
      <c r="AA150" s="39"/>
      <c r="AB150" s="39"/>
      <c r="AC150" s="39"/>
      <c r="AD150" s="39"/>
      <c r="AE150" s="39"/>
      <c r="AR150" s="208" t="s">
        <v>136</v>
      </c>
      <c r="AT150" s="208" t="s">
        <v>132</v>
      </c>
      <c r="AU150" s="208" t="s">
        <v>80</v>
      </c>
      <c r="AY150" s="18" t="s">
        <v>130</v>
      </c>
      <c r="BE150" s="209">
        <f>IF(N150="základní",J150,0)</f>
        <v>0</v>
      </c>
      <c r="BF150" s="209">
        <f>IF(N150="snížená",J150,0)</f>
        <v>0</v>
      </c>
      <c r="BG150" s="209">
        <f>IF(N150="zákl. přenesená",J150,0)</f>
        <v>0</v>
      </c>
      <c r="BH150" s="209">
        <f>IF(N150="sníž. přenesená",J150,0)</f>
        <v>0</v>
      </c>
      <c r="BI150" s="209">
        <f>IF(N150="nulová",J150,0)</f>
        <v>0</v>
      </c>
      <c r="BJ150" s="18" t="s">
        <v>78</v>
      </c>
      <c r="BK150" s="209">
        <f>ROUND(I150*H150,2)</f>
        <v>0</v>
      </c>
      <c r="BL150" s="18" t="s">
        <v>136</v>
      </c>
      <c r="BM150" s="208" t="s">
        <v>224</v>
      </c>
    </row>
    <row r="151" s="2" customFormat="1">
      <c r="A151" s="39"/>
      <c r="B151" s="40"/>
      <c r="C151" s="41"/>
      <c r="D151" s="210" t="s">
        <v>138</v>
      </c>
      <c r="E151" s="41"/>
      <c r="F151" s="211" t="s">
        <v>223</v>
      </c>
      <c r="G151" s="41"/>
      <c r="H151" s="41"/>
      <c r="I151" s="212"/>
      <c r="J151" s="41"/>
      <c r="K151" s="41"/>
      <c r="L151" s="45"/>
      <c r="M151" s="213"/>
      <c r="N151" s="214"/>
      <c r="O151" s="85"/>
      <c r="P151" s="85"/>
      <c r="Q151" s="85"/>
      <c r="R151" s="85"/>
      <c r="S151" s="85"/>
      <c r="T151" s="85"/>
      <c r="U151" s="86"/>
      <c r="V151" s="39"/>
      <c r="W151" s="39"/>
      <c r="X151" s="39"/>
      <c r="Y151" s="39"/>
      <c r="Z151" s="39"/>
      <c r="AA151" s="39"/>
      <c r="AB151" s="39"/>
      <c r="AC151" s="39"/>
      <c r="AD151" s="39"/>
      <c r="AE151" s="39"/>
      <c r="AT151" s="18" t="s">
        <v>138</v>
      </c>
      <c r="AU151" s="18" t="s">
        <v>80</v>
      </c>
    </row>
    <row r="152" s="2" customFormat="1" ht="16.5" customHeight="1">
      <c r="A152" s="39"/>
      <c r="B152" s="40"/>
      <c r="C152" s="197" t="s">
        <v>225</v>
      </c>
      <c r="D152" s="197" t="s">
        <v>132</v>
      </c>
      <c r="E152" s="198" t="s">
        <v>226</v>
      </c>
      <c r="F152" s="199" t="s">
        <v>227</v>
      </c>
      <c r="G152" s="200" t="s">
        <v>173</v>
      </c>
      <c r="H152" s="201">
        <v>56</v>
      </c>
      <c r="I152" s="202"/>
      <c r="J152" s="203">
        <f>ROUND(I152*H152,2)</f>
        <v>0</v>
      </c>
      <c r="K152" s="199" t="s">
        <v>19</v>
      </c>
      <c r="L152" s="45"/>
      <c r="M152" s="204" t="s">
        <v>19</v>
      </c>
      <c r="N152" s="205" t="s">
        <v>44</v>
      </c>
      <c r="O152" s="85"/>
      <c r="P152" s="206">
        <f>O152*H152</f>
        <v>0</v>
      </c>
      <c r="Q152" s="206">
        <v>0.0015</v>
      </c>
      <c r="R152" s="206">
        <f>Q152*H152</f>
        <v>0.084000000000000005</v>
      </c>
      <c r="S152" s="206">
        <v>0</v>
      </c>
      <c r="T152" s="206">
        <f>S152*H152</f>
        <v>0</v>
      </c>
      <c r="U152" s="207" t="s">
        <v>19</v>
      </c>
      <c r="V152" s="39"/>
      <c r="W152" s="39"/>
      <c r="X152" s="39"/>
      <c r="Y152" s="39"/>
      <c r="Z152" s="39"/>
      <c r="AA152" s="39"/>
      <c r="AB152" s="39"/>
      <c r="AC152" s="39"/>
      <c r="AD152" s="39"/>
      <c r="AE152" s="39"/>
      <c r="AR152" s="208" t="s">
        <v>136</v>
      </c>
      <c r="AT152" s="208" t="s">
        <v>132</v>
      </c>
      <c r="AU152" s="208" t="s">
        <v>80</v>
      </c>
      <c r="AY152" s="18" t="s">
        <v>130</v>
      </c>
      <c r="BE152" s="209">
        <f>IF(N152="základní",J152,0)</f>
        <v>0</v>
      </c>
      <c r="BF152" s="209">
        <f>IF(N152="snížená",J152,0)</f>
        <v>0</v>
      </c>
      <c r="BG152" s="209">
        <f>IF(N152="zákl. přenesená",J152,0)</f>
        <v>0</v>
      </c>
      <c r="BH152" s="209">
        <f>IF(N152="sníž. přenesená",J152,0)</f>
        <v>0</v>
      </c>
      <c r="BI152" s="209">
        <f>IF(N152="nulová",J152,0)</f>
        <v>0</v>
      </c>
      <c r="BJ152" s="18" t="s">
        <v>78</v>
      </c>
      <c r="BK152" s="209">
        <f>ROUND(I152*H152,2)</f>
        <v>0</v>
      </c>
      <c r="BL152" s="18" t="s">
        <v>136</v>
      </c>
      <c r="BM152" s="208" t="s">
        <v>228</v>
      </c>
    </row>
    <row r="153" s="2" customFormat="1">
      <c r="A153" s="39"/>
      <c r="B153" s="40"/>
      <c r="C153" s="41"/>
      <c r="D153" s="210" t="s">
        <v>138</v>
      </c>
      <c r="E153" s="41"/>
      <c r="F153" s="211" t="s">
        <v>227</v>
      </c>
      <c r="G153" s="41"/>
      <c r="H153" s="41"/>
      <c r="I153" s="212"/>
      <c r="J153" s="41"/>
      <c r="K153" s="41"/>
      <c r="L153" s="45"/>
      <c r="M153" s="213"/>
      <c r="N153" s="214"/>
      <c r="O153" s="85"/>
      <c r="P153" s="85"/>
      <c r="Q153" s="85"/>
      <c r="R153" s="85"/>
      <c r="S153" s="85"/>
      <c r="T153" s="85"/>
      <c r="U153" s="86"/>
      <c r="V153" s="39"/>
      <c r="W153" s="39"/>
      <c r="X153" s="39"/>
      <c r="Y153" s="39"/>
      <c r="Z153" s="39"/>
      <c r="AA153" s="39"/>
      <c r="AB153" s="39"/>
      <c r="AC153" s="39"/>
      <c r="AD153" s="39"/>
      <c r="AE153" s="39"/>
      <c r="AT153" s="18" t="s">
        <v>138</v>
      </c>
      <c r="AU153" s="18" t="s">
        <v>80</v>
      </c>
    </row>
    <row r="154" s="13" customFormat="1">
      <c r="A154" s="13"/>
      <c r="B154" s="225"/>
      <c r="C154" s="226"/>
      <c r="D154" s="210" t="s">
        <v>175</v>
      </c>
      <c r="E154" s="227" t="s">
        <v>19</v>
      </c>
      <c r="F154" s="228" t="s">
        <v>229</v>
      </c>
      <c r="G154" s="226"/>
      <c r="H154" s="229">
        <v>56</v>
      </c>
      <c r="I154" s="230"/>
      <c r="J154" s="226"/>
      <c r="K154" s="226"/>
      <c r="L154" s="231"/>
      <c r="M154" s="232"/>
      <c r="N154" s="233"/>
      <c r="O154" s="233"/>
      <c r="P154" s="233"/>
      <c r="Q154" s="233"/>
      <c r="R154" s="233"/>
      <c r="S154" s="233"/>
      <c r="T154" s="233"/>
      <c r="U154" s="234"/>
      <c r="V154" s="13"/>
      <c r="W154" s="13"/>
      <c r="X154" s="13"/>
      <c r="Y154" s="13"/>
      <c r="Z154" s="13"/>
      <c r="AA154" s="13"/>
      <c r="AB154" s="13"/>
      <c r="AC154" s="13"/>
      <c r="AD154" s="13"/>
      <c r="AE154" s="13"/>
      <c r="AT154" s="235" t="s">
        <v>175</v>
      </c>
      <c r="AU154" s="235" t="s">
        <v>80</v>
      </c>
      <c r="AV154" s="13" t="s">
        <v>80</v>
      </c>
      <c r="AW154" s="13" t="s">
        <v>35</v>
      </c>
      <c r="AX154" s="13" t="s">
        <v>73</v>
      </c>
      <c r="AY154" s="235" t="s">
        <v>130</v>
      </c>
    </row>
    <row r="155" s="14" customFormat="1">
      <c r="A155" s="14"/>
      <c r="B155" s="236"/>
      <c r="C155" s="237"/>
      <c r="D155" s="210" t="s">
        <v>175</v>
      </c>
      <c r="E155" s="238" t="s">
        <v>19</v>
      </c>
      <c r="F155" s="239" t="s">
        <v>177</v>
      </c>
      <c r="G155" s="237"/>
      <c r="H155" s="240">
        <v>56</v>
      </c>
      <c r="I155" s="241"/>
      <c r="J155" s="237"/>
      <c r="K155" s="237"/>
      <c r="L155" s="242"/>
      <c r="M155" s="243"/>
      <c r="N155" s="244"/>
      <c r="O155" s="244"/>
      <c r="P155" s="244"/>
      <c r="Q155" s="244"/>
      <c r="R155" s="244"/>
      <c r="S155" s="244"/>
      <c r="T155" s="244"/>
      <c r="U155" s="245"/>
      <c r="V155" s="14"/>
      <c r="W155" s="14"/>
      <c r="X155" s="14"/>
      <c r="Y155" s="14"/>
      <c r="Z155" s="14"/>
      <c r="AA155" s="14"/>
      <c r="AB155" s="14"/>
      <c r="AC155" s="14"/>
      <c r="AD155" s="14"/>
      <c r="AE155" s="14"/>
      <c r="AT155" s="246" t="s">
        <v>175</v>
      </c>
      <c r="AU155" s="246" t="s">
        <v>80</v>
      </c>
      <c r="AV155" s="14" t="s">
        <v>136</v>
      </c>
      <c r="AW155" s="14" t="s">
        <v>35</v>
      </c>
      <c r="AX155" s="14" t="s">
        <v>78</v>
      </c>
      <c r="AY155" s="246" t="s">
        <v>130</v>
      </c>
    </row>
    <row r="156" s="2" customFormat="1" ht="24.15" customHeight="1">
      <c r="A156" s="39"/>
      <c r="B156" s="40"/>
      <c r="C156" s="197" t="s">
        <v>230</v>
      </c>
      <c r="D156" s="197" t="s">
        <v>132</v>
      </c>
      <c r="E156" s="198" t="s">
        <v>231</v>
      </c>
      <c r="F156" s="199" t="s">
        <v>232</v>
      </c>
      <c r="G156" s="200" t="s">
        <v>135</v>
      </c>
      <c r="H156" s="201">
        <v>73.640000000000001</v>
      </c>
      <c r="I156" s="202"/>
      <c r="J156" s="203">
        <f>ROUND(I156*H156,2)</f>
        <v>0</v>
      </c>
      <c r="K156" s="199" t="s">
        <v>19</v>
      </c>
      <c r="L156" s="45"/>
      <c r="M156" s="204" t="s">
        <v>19</v>
      </c>
      <c r="N156" s="205" t="s">
        <v>44</v>
      </c>
      <c r="O156" s="85"/>
      <c r="P156" s="206">
        <f>O156*H156</f>
        <v>0</v>
      </c>
      <c r="Q156" s="206">
        <v>0.04394</v>
      </c>
      <c r="R156" s="206">
        <f>Q156*H156</f>
        <v>3.2357415999999999</v>
      </c>
      <c r="S156" s="206">
        <v>0</v>
      </c>
      <c r="T156" s="206">
        <f>S156*H156</f>
        <v>0</v>
      </c>
      <c r="U156" s="207" t="s">
        <v>19</v>
      </c>
      <c r="V156" s="39"/>
      <c r="W156" s="39"/>
      <c r="X156" s="39"/>
      <c r="Y156" s="39"/>
      <c r="Z156" s="39"/>
      <c r="AA156" s="39"/>
      <c r="AB156" s="39"/>
      <c r="AC156" s="39"/>
      <c r="AD156" s="39"/>
      <c r="AE156" s="39"/>
      <c r="AR156" s="208" t="s">
        <v>136</v>
      </c>
      <c r="AT156" s="208" t="s">
        <v>132</v>
      </c>
      <c r="AU156" s="208" t="s">
        <v>80</v>
      </c>
      <c r="AY156" s="18" t="s">
        <v>130</v>
      </c>
      <c r="BE156" s="209">
        <f>IF(N156="základní",J156,0)</f>
        <v>0</v>
      </c>
      <c r="BF156" s="209">
        <f>IF(N156="snížená",J156,0)</f>
        <v>0</v>
      </c>
      <c r="BG156" s="209">
        <f>IF(N156="zákl. přenesená",J156,0)</f>
        <v>0</v>
      </c>
      <c r="BH156" s="209">
        <f>IF(N156="sníž. přenesená",J156,0)</f>
        <v>0</v>
      </c>
      <c r="BI156" s="209">
        <f>IF(N156="nulová",J156,0)</f>
        <v>0</v>
      </c>
      <c r="BJ156" s="18" t="s">
        <v>78</v>
      </c>
      <c r="BK156" s="209">
        <f>ROUND(I156*H156,2)</f>
        <v>0</v>
      </c>
      <c r="BL156" s="18" t="s">
        <v>136</v>
      </c>
      <c r="BM156" s="208" t="s">
        <v>233</v>
      </c>
    </row>
    <row r="157" s="2" customFormat="1">
      <c r="A157" s="39"/>
      <c r="B157" s="40"/>
      <c r="C157" s="41"/>
      <c r="D157" s="210" t="s">
        <v>138</v>
      </c>
      <c r="E157" s="41"/>
      <c r="F157" s="211" t="s">
        <v>232</v>
      </c>
      <c r="G157" s="41"/>
      <c r="H157" s="41"/>
      <c r="I157" s="212"/>
      <c r="J157" s="41"/>
      <c r="K157" s="41"/>
      <c r="L157" s="45"/>
      <c r="M157" s="213"/>
      <c r="N157" s="214"/>
      <c r="O157" s="85"/>
      <c r="P157" s="85"/>
      <c r="Q157" s="85"/>
      <c r="R157" s="85"/>
      <c r="S157" s="85"/>
      <c r="T157" s="85"/>
      <c r="U157" s="86"/>
      <c r="V157" s="39"/>
      <c r="W157" s="39"/>
      <c r="X157" s="39"/>
      <c r="Y157" s="39"/>
      <c r="Z157" s="39"/>
      <c r="AA157" s="39"/>
      <c r="AB157" s="39"/>
      <c r="AC157" s="39"/>
      <c r="AD157" s="39"/>
      <c r="AE157" s="39"/>
      <c r="AT157" s="18" t="s">
        <v>138</v>
      </c>
      <c r="AU157" s="18" t="s">
        <v>80</v>
      </c>
    </row>
    <row r="158" s="13" customFormat="1">
      <c r="A158" s="13"/>
      <c r="B158" s="225"/>
      <c r="C158" s="226"/>
      <c r="D158" s="210" t="s">
        <v>175</v>
      </c>
      <c r="E158" s="227" t="s">
        <v>19</v>
      </c>
      <c r="F158" s="228" t="s">
        <v>212</v>
      </c>
      <c r="G158" s="226"/>
      <c r="H158" s="229">
        <v>73.640000000000001</v>
      </c>
      <c r="I158" s="230"/>
      <c r="J158" s="226"/>
      <c r="K158" s="226"/>
      <c r="L158" s="231"/>
      <c r="M158" s="232"/>
      <c r="N158" s="233"/>
      <c r="O158" s="233"/>
      <c r="P158" s="233"/>
      <c r="Q158" s="233"/>
      <c r="R158" s="233"/>
      <c r="S158" s="233"/>
      <c r="T158" s="233"/>
      <c r="U158" s="234"/>
      <c r="V158" s="13"/>
      <c r="W158" s="13"/>
      <c r="X158" s="13"/>
      <c r="Y158" s="13"/>
      <c r="Z158" s="13"/>
      <c r="AA158" s="13"/>
      <c r="AB158" s="13"/>
      <c r="AC158" s="13"/>
      <c r="AD158" s="13"/>
      <c r="AE158" s="13"/>
      <c r="AT158" s="235" t="s">
        <v>175</v>
      </c>
      <c r="AU158" s="235" t="s">
        <v>80</v>
      </c>
      <c r="AV158" s="13" t="s">
        <v>80</v>
      </c>
      <c r="AW158" s="13" t="s">
        <v>35</v>
      </c>
      <c r="AX158" s="13" t="s">
        <v>73</v>
      </c>
      <c r="AY158" s="235" t="s">
        <v>130</v>
      </c>
    </row>
    <row r="159" s="14" customFormat="1">
      <c r="A159" s="14"/>
      <c r="B159" s="236"/>
      <c r="C159" s="237"/>
      <c r="D159" s="210" t="s">
        <v>175</v>
      </c>
      <c r="E159" s="238" t="s">
        <v>19</v>
      </c>
      <c r="F159" s="239" t="s">
        <v>177</v>
      </c>
      <c r="G159" s="237"/>
      <c r="H159" s="240">
        <v>73.640000000000001</v>
      </c>
      <c r="I159" s="241"/>
      <c r="J159" s="237"/>
      <c r="K159" s="237"/>
      <c r="L159" s="242"/>
      <c r="M159" s="243"/>
      <c r="N159" s="244"/>
      <c r="O159" s="244"/>
      <c r="P159" s="244"/>
      <c r="Q159" s="244"/>
      <c r="R159" s="244"/>
      <c r="S159" s="244"/>
      <c r="T159" s="244"/>
      <c r="U159" s="245"/>
      <c r="V159" s="14"/>
      <c r="W159" s="14"/>
      <c r="X159" s="14"/>
      <c r="Y159" s="14"/>
      <c r="Z159" s="14"/>
      <c r="AA159" s="14"/>
      <c r="AB159" s="14"/>
      <c r="AC159" s="14"/>
      <c r="AD159" s="14"/>
      <c r="AE159" s="14"/>
      <c r="AT159" s="246" t="s">
        <v>175</v>
      </c>
      <c r="AU159" s="246" t="s">
        <v>80</v>
      </c>
      <c r="AV159" s="14" t="s">
        <v>136</v>
      </c>
      <c r="AW159" s="14" t="s">
        <v>35</v>
      </c>
      <c r="AX159" s="14" t="s">
        <v>78</v>
      </c>
      <c r="AY159" s="246" t="s">
        <v>130</v>
      </c>
    </row>
    <row r="160" s="2" customFormat="1" ht="24.15" customHeight="1">
      <c r="A160" s="39"/>
      <c r="B160" s="40"/>
      <c r="C160" s="197" t="s">
        <v>7</v>
      </c>
      <c r="D160" s="197" t="s">
        <v>132</v>
      </c>
      <c r="E160" s="198" t="s">
        <v>234</v>
      </c>
      <c r="F160" s="199" t="s">
        <v>235</v>
      </c>
      <c r="G160" s="200" t="s">
        <v>135</v>
      </c>
      <c r="H160" s="201">
        <v>109</v>
      </c>
      <c r="I160" s="202"/>
      <c r="J160" s="203">
        <f>ROUND(I160*H160,2)</f>
        <v>0</v>
      </c>
      <c r="K160" s="199" t="s">
        <v>19</v>
      </c>
      <c r="L160" s="45"/>
      <c r="M160" s="204" t="s">
        <v>19</v>
      </c>
      <c r="N160" s="205" t="s">
        <v>44</v>
      </c>
      <c r="O160" s="85"/>
      <c r="P160" s="206">
        <f>O160*H160</f>
        <v>0</v>
      </c>
      <c r="Q160" s="206">
        <v>0</v>
      </c>
      <c r="R160" s="206">
        <f>Q160*H160</f>
        <v>0</v>
      </c>
      <c r="S160" s="206">
        <v>0</v>
      </c>
      <c r="T160" s="206">
        <f>S160*H160</f>
        <v>0</v>
      </c>
      <c r="U160" s="207" t="s">
        <v>19</v>
      </c>
      <c r="V160" s="39"/>
      <c r="W160" s="39"/>
      <c r="X160" s="39"/>
      <c r="Y160" s="39"/>
      <c r="Z160" s="39"/>
      <c r="AA160" s="39"/>
      <c r="AB160" s="39"/>
      <c r="AC160" s="39"/>
      <c r="AD160" s="39"/>
      <c r="AE160" s="39"/>
      <c r="AR160" s="208" t="s">
        <v>136</v>
      </c>
      <c r="AT160" s="208" t="s">
        <v>132</v>
      </c>
      <c r="AU160" s="208" t="s">
        <v>80</v>
      </c>
      <c r="AY160" s="18" t="s">
        <v>130</v>
      </c>
      <c r="BE160" s="209">
        <f>IF(N160="základní",J160,0)</f>
        <v>0</v>
      </c>
      <c r="BF160" s="209">
        <f>IF(N160="snížená",J160,0)</f>
        <v>0</v>
      </c>
      <c r="BG160" s="209">
        <f>IF(N160="zákl. přenesená",J160,0)</f>
        <v>0</v>
      </c>
      <c r="BH160" s="209">
        <f>IF(N160="sníž. přenesená",J160,0)</f>
        <v>0</v>
      </c>
      <c r="BI160" s="209">
        <f>IF(N160="nulová",J160,0)</f>
        <v>0</v>
      </c>
      <c r="BJ160" s="18" t="s">
        <v>78</v>
      </c>
      <c r="BK160" s="209">
        <f>ROUND(I160*H160,2)</f>
        <v>0</v>
      </c>
      <c r="BL160" s="18" t="s">
        <v>136</v>
      </c>
      <c r="BM160" s="208" t="s">
        <v>236</v>
      </c>
    </row>
    <row r="161" s="2" customFormat="1">
      <c r="A161" s="39"/>
      <c r="B161" s="40"/>
      <c r="C161" s="41"/>
      <c r="D161" s="210" t="s">
        <v>138</v>
      </c>
      <c r="E161" s="41"/>
      <c r="F161" s="211" t="s">
        <v>235</v>
      </c>
      <c r="G161" s="41"/>
      <c r="H161" s="41"/>
      <c r="I161" s="212"/>
      <c r="J161" s="41"/>
      <c r="K161" s="41"/>
      <c r="L161" s="45"/>
      <c r="M161" s="213"/>
      <c r="N161" s="214"/>
      <c r="O161" s="85"/>
      <c r="P161" s="85"/>
      <c r="Q161" s="85"/>
      <c r="R161" s="85"/>
      <c r="S161" s="85"/>
      <c r="T161" s="85"/>
      <c r="U161" s="86"/>
      <c r="V161" s="39"/>
      <c r="W161" s="39"/>
      <c r="X161" s="39"/>
      <c r="Y161" s="39"/>
      <c r="Z161" s="39"/>
      <c r="AA161" s="39"/>
      <c r="AB161" s="39"/>
      <c r="AC161" s="39"/>
      <c r="AD161" s="39"/>
      <c r="AE161" s="39"/>
      <c r="AT161" s="18" t="s">
        <v>138</v>
      </c>
      <c r="AU161" s="18" t="s">
        <v>80</v>
      </c>
    </row>
    <row r="162" s="2" customFormat="1" ht="21.75" customHeight="1">
      <c r="A162" s="39"/>
      <c r="B162" s="40"/>
      <c r="C162" s="197" t="s">
        <v>237</v>
      </c>
      <c r="D162" s="197" t="s">
        <v>132</v>
      </c>
      <c r="E162" s="198" t="s">
        <v>238</v>
      </c>
      <c r="F162" s="199" t="s">
        <v>239</v>
      </c>
      <c r="G162" s="200" t="s">
        <v>146</v>
      </c>
      <c r="H162" s="201">
        <v>0.77600000000000002</v>
      </c>
      <c r="I162" s="202"/>
      <c r="J162" s="203">
        <f>ROUND(I162*H162,2)</f>
        <v>0</v>
      </c>
      <c r="K162" s="199" t="s">
        <v>19</v>
      </c>
      <c r="L162" s="45"/>
      <c r="M162" s="204" t="s">
        <v>19</v>
      </c>
      <c r="N162" s="205" t="s">
        <v>44</v>
      </c>
      <c r="O162" s="85"/>
      <c r="P162" s="206">
        <f>O162*H162</f>
        <v>0</v>
      </c>
      <c r="Q162" s="206">
        <v>2.2563399999999998</v>
      </c>
      <c r="R162" s="206">
        <f>Q162*H162</f>
        <v>1.7509198399999999</v>
      </c>
      <c r="S162" s="206">
        <v>0</v>
      </c>
      <c r="T162" s="206">
        <f>S162*H162</f>
        <v>0</v>
      </c>
      <c r="U162" s="207" t="s">
        <v>19</v>
      </c>
      <c r="V162" s="39"/>
      <c r="W162" s="39"/>
      <c r="X162" s="39"/>
      <c r="Y162" s="39"/>
      <c r="Z162" s="39"/>
      <c r="AA162" s="39"/>
      <c r="AB162" s="39"/>
      <c r="AC162" s="39"/>
      <c r="AD162" s="39"/>
      <c r="AE162" s="39"/>
      <c r="AR162" s="208" t="s">
        <v>136</v>
      </c>
      <c r="AT162" s="208" t="s">
        <v>132</v>
      </c>
      <c r="AU162" s="208" t="s">
        <v>80</v>
      </c>
      <c r="AY162" s="18" t="s">
        <v>130</v>
      </c>
      <c r="BE162" s="209">
        <f>IF(N162="základní",J162,0)</f>
        <v>0</v>
      </c>
      <c r="BF162" s="209">
        <f>IF(N162="snížená",J162,0)</f>
        <v>0</v>
      </c>
      <c r="BG162" s="209">
        <f>IF(N162="zákl. přenesená",J162,0)</f>
        <v>0</v>
      </c>
      <c r="BH162" s="209">
        <f>IF(N162="sníž. přenesená",J162,0)</f>
        <v>0</v>
      </c>
      <c r="BI162" s="209">
        <f>IF(N162="nulová",J162,0)</f>
        <v>0</v>
      </c>
      <c r="BJ162" s="18" t="s">
        <v>78</v>
      </c>
      <c r="BK162" s="209">
        <f>ROUND(I162*H162,2)</f>
        <v>0</v>
      </c>
      <c r="BL162" s="18" t="s">
        <v>136</v>
      </c>
      <c r="BM162" s="208" t="s">
        <v>240</v>
      </c>
    </row>
    <row r="163" s="2" customFormat="1">
      <c r="A163" s="39"/>
      <c r="B163" s="40"/>
      <c r="C163" s="41"/>
      <c r="D163" s="210" t="s">
        <v>138</v>
      </c>
      <c r="E163" s="41"/>
      <c r="F163" s="211" t="s">
        <v>239</v>
      </c>
      <c r="G163" s="41"/>
      <c r="H163" s="41"/>
      <c r="I163" s="212"/>
      <c r="J163" s="41"/>
      <c r="K163" s="41"/>
      <c r="L163" s="45"/>
      <c r="M163" s="213"/>
      <c r="N163" s="214"/>
      <c r="O163" s="85"/>
      <c r="P163" s="85"/>
      <c r="Q163" s="85"/>
      <c r="R163" s="85"/>
      <c r="S163" s="85"/>
      <c r="T163" s="85"/>
      <c r="U163" s="86"/>
      <c r="V163" s="39"/>
      <c r="W163" s="39"/>
      <c r="X163" s="39"/>
      <c r="Y163" s="39"/>
      <c r="Z163" s="39"/>
      <c r="AA163" s="39"/>
      <c r="AB163" s="39"/>
      <c r="AC163" s="39"/>
      <c r="AD163" s="39"/>
      <c r="AE163" s="39"/>
      <c r="AT163" s="18" t="s">
        <v>138</v>
      </c>
      <c r="AU163" s="18" t="s">
        <v>80</v>
      </c>
    </row>
    <row r="164" s="2" customFormat="1" ht="24.15" customHeight="1">
      <c r="A164" s="39"/>
      <c r="B164" s="40"/>
      <c r="C164" s="197" t="s">
        <v>241</v>
      </c>
      <c r="D164" s="197" t="s">
        <v>132</v>
      </c>
      <c r="E164" s="198" t="s">
        <v>242</v>
      </c>
      <c r="F164" s="199" t="s">
        <v>243</v>
      </c>
      <c r="G164" s="200" t="s">
        <v>146</v>
      </c>
      <c r="H164" s="201">
        <v>0.26800000000000002</v>
      </c>
      <c r="I164" s="202"/>
      <c r="J164" s="203">
        <f>ROUND(I164*H164,2)</f>
        <v>0</v>
      </c>
      <c r="K164" s="199" t="s">
        <v>19</v>
      </c>
      <c r="L164" s="45"/>
      <c r="M164" s="204" t="s">
        <v>19</v>
      </c>
      <c r="N164" s="205" t="s">
        <v>44</v>
      </c>
      <c r="O164" s="85"/>
      <c r="P164" s="206">
        <f>O164*H164</f>
        <v>0</v>
      </c>
      <c r="Q164" s="206">
        <v>2.3010199999999998</v>
      </c>
      <c r="R164" s="206">
        <f>Q164*H164</f>
        <v>0.61667335999999995</v>
      </c>
      <c r="S164" s="206">
        <v>0</v>
      </c>
      <c r="T164" s="206">
        <f>S164*H164</f>
        <v>0</v>
      </c>
      <c r="U164" s="207" t="s">
        <v>19</v>
      </c>
      <c r="V164" s="39"/>
      <c r="W164" s="39"/>
      <c r="X164" s="39"/>
      <c r="Y164" s="39"/>
      <c r="Z164" s="39"/>
      <c r="AA164" s="39"/>
      <c r="AB164" s="39"/>
      <c r="AC164" s="39"/>
      <c r="AD164" s="39"/>
      <c r="AE164" s="39"/>
      <c r="AR164" s="208" t="s">
        <v>136</v>
      </c>
      <c r="AT164" s="208" t="s">
        <v>132</v>
      </c>
      <c r="AU164" s="208" t="s">
        <v>80</v>
      </c>
      <c r="AY164" s="18" t="s">
        <v>130</v>
      </c>
      <c r="BE164" s="209">
        <f>IF(N164="základní",J164,0)</f>
        <v>0</v>
      </c>
      <c r="BF164" s="209">
        <f>IF(N164="snížená",J164,0)</f>
        <v>0</v>
      </c>
      <c r="BG164" s="209">
        <f>IF(N164="zákl. přenesená",J164,0)</f>
        <v>0</v>
      </c>
      <c r="BH164" s="209">
        <f>IF(N164="sníž. přenesená",J164,0)</f>
        <v>0</v>
      </c>
      <c r="BI164" s="209">
        <f>IF(N164="nulová",J164,0)</f>
        <v>0</v>
      </c>
      <c r="BJ164" s="18" t="s">
        <v>78</v>
      </c>
      <c r="BK164" s="209">
        <f>ROUND(I164*H164,2)</f>
        <v>0</v>
      </c>
      <c r="BL164" s="18" t="s">
        <v>136</v>
      </c>
      <c r="BM164" s="208" t="s">
        <v>244</v>
      </c>
    </row>
    <row r="165" s="2" customFormat="1">
      <c r="A165" s="39"/>
      <c r="B165" s="40"/>
      <c r="C165" s="41"/>
      <c r="D165" s="210" t="s">
        <v>138</v>
      </c>
      <c r="E165" s="41"/>
      <c r="F165" s="211" t="s">
        <v>243</v>
      </c>
      <c r="G165" s="41"/>
      <c r="H165" s="41"/>
      <c r="I165" s="212"/>
      <c r="J165" s="41"/>
      <c r="K165" s="41"/>
      <c r="L165" s="45"/>
      <c r="M165" s="213"/>
      <c r="N165" s="214"/>
      <c r="O165" s="85"/>
      <c r="P165" s="85"/>
      <c r="Q165" s="85"/>
      <c r="R165" s="85"/>
      <c r="S165" s="85"/>
      <c r="T165" s="85"/>
      <c r="U165" s="86"/>
      <c r="V165" s="39"/>
      <c r="W165" s="39"/>
      <c r="X165" s="39"/>
      <c r="Y165" s="39"/>
      <c r="Z165" s="39"/>
      <c r="AA165" s="39"/>
      <c r="AB165" s="39"/>
      <c r="AC165" s="39"/>
      <c r="AD165" s="39"/>
      <c r="AE165" s="39"/>
      <c r="AT165" s="18" t="s">
        <v>138</v>
      </c>
      <c r="AU165" s="18" t="s">
        <v>80</v>
      </c>
    </row>
    <row r="166" s="2" customFormat="1" ht="24.15" customHeight="1">
      <c r="A166" s="39"/>
      <c r="B166" s="40"/>
      <c r="C166" s="197" t="s">
        <v>245</v>
      </c>
      <c r="D166" s="197" t="s">
        <v>132</v>
      </c>
      <c r="E166" s="198" t="s">
        <v>246</v>
      </c>
      <c r="F166" s="199" t="s">
        <v>247</v>
      </c>
      <c r="G166" s="200" t="s">
        <v>146</v>
      </c>
      <c r="H166" s="201">
        <v>1.1579999999999999</v>
      </c>
      <c r="I166" s="202"/>
      <c r="J166" s="203">
        <f>ROUND(I166*H166,2)</f>
        <v>0</v>
      </c>
      <c r="K166" s="199" t="s">
        <v>19</v>
      </c>
      <c r="L166" s="45"/>
      <c r="M166" s="204" t="s">
        <v>19</v>
      </c>
      <c r="N166" s="205" t="s">
        <v>44</v>
      </c>
      <c r="O166" s="85"/>
      <c r="P166" s="206">
        <f>O166*H166</f>
        <v>0</v>
      </c>
      <c r="Q166" s="206">
        <v>2.3010199999999998</v>
      </c>
      <c r="R166" s="206">
        <f>Q166*H166</f>
        <v>2.6645811599999996</v>
      </c>
      <c r="S166" s="206">
        <v>0</v>
      </c>
      <c r="T166" s="206">
        <f>S166*H166</f>
        <v>0</v>
      </c>
      <c r="U166" s="207" t="s">
        <v>19</v>
      </c>
      <c r="V166" s="39"/>
      <c r="W166" s="39"/>
      <c r="X166" s="39"/>
      <c r="Y166" s="39"/>
      <c r="Z166" s="39"/>
      <c r="AA166" s="39"/>
      <c r="AB166" s="39"/>
      <c r="AC166" s="39"/>
      <c r="AD166" s="39"/>
      <c r="AE166" s="39"/>
      <c r="AR166" s="208" t="s">
        <v>136</v>
      </c>
      <c r="AT166" s="208" t="s">
        <v>132</v>
      </c>
      <c r="AU166" s="208" t="s">
        <v>80</v>
      </c>
      <c r="AY166" s="18" t="s">
        <v>130</v>
      </c>
      <c r="BE166" s="209">
        <f>IF(N166="základní",J166,0)</f>
        <v>0</v>
      </c>
      <c r="BF166" s="209">
        <f>IF(N166="snížená",J166,0)</f>
        <v>0</v>
      </c>
      <c r="BG166" s="209">
        <f>IF(N166="zákl. přenesená",J166,0)</f>
        <v>0</v>
      </c>
      <c r="BH166" s="209">
        <f>IF(N166="sníž. přenesená",J166,0)</f>
        <v>0</v>
      </c>
      <c r="BI166" s="209">
        <f>IF(N166="nulová",J166,0)</f>
        <v>0</v>
      </c>
      <c r="BJ166" s="18" t="s">
        <v>78</v>
      </c>
      <c r="BK166" s="209">
        <f>ROUND(I166*H166,2)</f>
        <v>0</v>
      </c>
      <c r="BL166" s="18" t="s">
        <v>136</v>
      </c>
      <c r="BM166" s="208" t="s">
        <v>248</v>
      </c>
    </row>
    <row r="167" s="2" customFormat="1">
      <c r="A167" s="39"/>
      <c r="B167" s="40"/>
      <c r="C167" s="41"/>
      <c r="D167" s="210" t="s">
        <v>138</v>
      </c>
      <c r="E167" s="41"/>
      <c r="F167" s="211" t="s">
        <v>247</v>
      </c>
      <c r="G167" s="41"/>
      <c r="H167" s="41"/>
      <c r="I167" s="212"/>
      <c r="J167" s="41"/>
      <c r="K167" s="41"/>
      <c r="L167" s="45"/>
      <c r="M167" s="213"/>
      <c r="N167" s="214"/>
      <c r="O167" s="85"/>
      <c r="P167" s="85"/>
      <c r="Q167" s="85"/>
      <c r="R167" s="85"/>
      <c r="S167" s="85"/>
      <c r="T167" s="85"/>
      <c r="U167" s="86"/>
      <c r="V167" s="39"/>
      <c r="W167" s="39"/>
      <c r="X167" s="39"/>
      <c r="Y167" s="39"/>
      <c r="Z167" s="39"/>
      <c r="AA167" s="39"/>
      <c r="AB167" s="39"/>
      <c r="AC167" s="39"/>
      <c r="AD167" s="39"/>
      <c r="AE167" s="39"/>
      <c r="AT167" s="18" t="s">
        <v>138</v>
      </c>
      <c r="AU167" s="18" t="s">
        <v>80</v>
      </c>
    </row>
    <row r="168" s="2" customFormat="1" ht="16.5" customHeight="1">
      <c r="A168" s="39"/>
      <c r="B168" s="40"/>
      <c r="C168" s="197" t="s">
        <v>249</v>
      </c>
      <c r="D168" s="197" t="s">
        <v>132</v>
      </c>
      <c r="E168" s="198" t="s">
        <v>250</v>
      </c>
      <c r="F168" s="199" t="s">
        <v>251</v>
      </c>
      <c r="G168" s="200" t="s">
        <v>135</v>
      </c>
      <c r="H168" s="201">
        <v>18.414999999999999</v>
      </c>
      <c r="I168" s="202"/>
      <c r="J168" s="203">
        <f>ROUND(I168*H168,2)</f>
        <v>0</v>
      </c>
      <c r="K168" s="199" t="s">
        <v>19</v>
      </c>
      <c r="L168" s="45"/>
      <c r="M168" s="204" t="s">
        <v>19</v>
      </c>
      <c r="N168" s="205" t="s">
        <v>44</v>
      </c>
      <c r="O168" s="85"/>
      <c r="P168" s="206">
        <f>O168*H168</f>
        <v>0</v>
      </c>
      <c r="Q168" s="206">
        <v>0.0020300000000000001</v>
      </c>
      <c r="R168" s="206">
        <f>Q168*H168</f>
        <v>0.037382449999999998</v>
      </c>
      <c r="S168" s="206">
        <v>0</v>
      </c>
      <c r="T168" s="206">
        <f>S168*H168</f>
        <v>0</v>
      </c>
      <c r="U168" s="207" t="s">
        <v>19</v>
      </c>
      <c r="V168" s="39"/>
      <c r="W168" s="39"/>
      <c r="X168" s="39"/>
      <c r="Y168" s="39"/>
      <c r="Z168" s="39"/>
      <c r="AA168" s="39"/>
      <c r="AB168" s="39"/>
      <c r="AC168" s="39"/>
      <c r="AD168" s="39"/>
      <c r="AE168" s="39"/>
      <c r="AR168" s="208" t="s">
        <v>136</v>
      </c>
      <c r="AT168" s="208" t="s">
        <v>132</v>
      </c>
      <c r="AU168" s="208" t="s">
        <v>80</v>
      </c>
      <c r="AY168" s="18" t="s">
        <v>130</v>
      </c>
      <c r="BE168" s="209">
        <f>IF(N168="základní",J168,0)</f>
        <v>0</v>
      </c>
      <c r="BF168" s="209">
        <f>IF(N168="snížená",J168,0)</f>
        <v>0</v>
      </c>
      <c r="BG168" s="209">
        <f>IF(N168="zákl. přenesená",J168,0)</f>
        <v>0</v>
      </c>
      <c r="BH168" s="209">
        <f>IF(N168="sníž. přenesená",J168,0)</f>
        <v>0</v>
      </c>
      <c r="BI168" s="209">
        <f>IF(N168="nulová",J168,0)</f>
        <v>0</v>
      </c>
      <c r="BJ168" s="18" t="s">
        <v>78</v>
      </c>
      <c r="BK168" s="209">
        <f>ROUND(I168*H168,2)</f>
        <v>0</v>
      </c>
      <c r="BL168" s="18" t="s">
        <v>136</v>
      </c>
      <c r="BM168" s="208" t="s">
        <v>252</v>
      </c>
    </row>
    <row r="169" s="2" customFormat="1">
      <c r="A169" s="39"/>
      <c r="B169" s="40"/>
      <c r="C169" s="41"/>
      <c r="D169" s="210" t="s">
        <v>138</v>
      </c>
      <c r="E169" s="41"/>
      <c r="F169" s="211" t="s">
        <v>251</v>
      </c>
      <c r="G169" s="41"/>
      <c r="H169" s="41"/>
      <c r="I169" s="212"/>
      <c r="J169" s="41"/>
      <c r="K169" s="41"/>
      <c r="L169" s="45"/>
      <c r="M169" s="213"/>
      <c r="N169" s="214"/>
      <c r="O169" s="85"/>
      <c r="P169" s="85"/>
      <c r="Q169" s="85"/>
      <c r="R169" s="85"/>
      <c r="S169" s="85"/>
      <c r="T169" s="85"/>
      <c r="U169" s="86"/>
      <c r="V169" s="39"/>
      <c r="W169" s="39"/>
      <c r="X169" s="39"/>
      <c r="Y169" s="39"/>
      <c r="Z169" s="39"/>
      <c r="AA169" s="39"/>
      <c r="AB169" s="39"/>
      <c r="AC169" s="39"/>
      <c r="AD169" s="39"/>
      <c r="AE169" s="39"/>
      <c r="AT169" s="18" t="s">
        <v>138</v>
      </c>
      <c r="AU169" s="18" t="s">
        <v>80</v>
      </c>
    </row>
    <row r="170" s="2" customFormat="1" ht="24.15" customHeight="1">
      <c r="A170" s="39"/>
      <c r="B170" s="40"/>
      <c r="C170" s="197" t="s">
        <v>253</v>
      </c>
      <c r="D170" s="197" t="s">
        <v>132</v>
      </c>
      <c r="E170" s="198" t="s">
        <v>254</v>
      </c>
      <c r="F170" s="199" t="s">
        <v>255</v>
      </c>
      <c r="G170" s="200" t="s">
        <v>135</v>
      </c>
      <c r="H170" s="201">
        <v>197.40000000000001</v>
      </c>
      <c r="I170" s="202"/>
      <c r="J170" s="203">
        <f>ROUND(I170*H170,2)</f>
        <v>0</v>
      </c>
      <c r="K170" s="199" t="s">
        <v>19</v>
      </c>
      <c r="L170" s="45"/>
      <c r="M170" s="204" t="s">
        <v>19</v>
      </c>
      <c r="N170" s="205" t="s">
        <v>44</v>
      </c>
      <c r="O170" s="85"/>
      <c r="P170" s="206">
        <f>O170*H170</f>
        <v>0</v>
      </c>
      <c r="Q170" s="206">
        <v>0.00021000000000000001</v>
      </c>
      <c r="R170" s="206">
        <f>Q170*H170</f>
        <v>0.041454000000000005</v>
      </c>
      <c r="S170" s="206">
        <v>0</v>
      </c>
      <c r="T170" s="206">
        <f>S170*H170</f>
        <v>0</v>
      </c>
      <c r="U170" s="207" t="s">
        <v>19</v>
      </c>
      <c r="V170" s="39"/>
      <c r="W170" s="39"/>
      <c r="X170" s="39"/>
      <c r="Y170" s="39"/>
      <c r="Z170" s="39"/>
      <c r="AA170" s="39"/>
      <c r="AB170" s="39"/>
      <c r="AC170" s="39"/>
      <c r="AD170" s="39"/>
      <c r="AE170" s="39"/>
      <c r="AR170" s="208" t="s">
        <v>136</v>
      </c>
      <c r="AT170" s="208" t="s">
        <v>132</v>
      </c>
      <c r="AU170" s="208" t="s">
        <v>80</v>
      </c>
      <c r="AY170" s="18" t="s">
        <v>130</v>
      </c>
      <c r="BE170" s="209">
        <f>IF(N170="základní",J170,0)</f>
        <v>0</v>
      </c>
      <c r="BF170" s="209">
        <f>IF(N170="snížená",J170,0)</f>
        <v>0</v>
      </c>
      <c r="BG170" s="209">
        <f>IF(N170="zákl. přenesená",J170,0)</f>
        <v>0</v>
      </c>
      <c r="BH170" s="209">
        <f>IF(N170="sníž. přenesená",J170,0)</f>
        <v>0</v>
      </c>
      <c r="BI170" s="209">
        <f>IF(N170="nulová",J170,0)</f>
        <v>0</v>
      </c>
      <c r="BJ170" s="18" t="s">
        <v>78</v>
      </c>
      <c r="BK170" s="209">
        <f>ROUND(I170*H170,2)</f>
        <v>0</v>
      </c>
      <c r="BL170" s="18" t="s">
        <v>136</v>
      </c>
      <c r="BM170" s="208" t="s">
        <v>256</v>
      </c>
    </row>
    <row r="171" s="2" customFormat="1">
      <c r="A171" s="39"/>
      <c r="B171" s="40"/>
      <c r="C171" s="41"/>
      <c r="D171" s="210" t="s">
        <v>138</v>
      </c>
      <c r="E171" s="41"/>
      <c r="F171" s="211" t="s">
        <v>255</v>
      </c>
      <c r="G171" s="41"/>
      <c r="H171" s="41"/>
      <c r="I171" s="212"/>
      <c r="J171" s="41"/>
      <c r="K171" s="41"/>
      <c r="L171" s="45"/>
      <c r="M171" s="213"/>
      <c r="N171" s="214"/>
      <c r="O171" s="85"/>
      <c r="P171" s="85"/>
      <c r="Q171" s="85"/>
      <c r="R171" s="85"/>
      <c r="S171" s="85"/>
      <c r="T171" s="85"/>
      <c r="U171" s="86"/>
      <c r="V171" s="39"/>
      <c r="W171" s="39"/>
      <c r="X171" s="39"/>
      <c r="Y171" s="39"/>
      <c r="Z171" s="39"/>
      <c r="AA171" s="39"/>
      <c r="AB171" s="39"/>
      <c r="AC171" s="39"/>
      <c r="AD171" s="39"/>
      <c r="AE171" s="39"/>
      <c r="AT171" s="18" t="s">
        <v>138</v>
      </c>
      <c r="AU171" s="18" t="s">
        <v>80</v>
      </c>
    </row>
    <row r="172" s="12" customFormat="1" ht="22.8" customHeight="1">
      <c r="A172" s="12"/>
      <c r="B172" s="181"/>
      <c r="C172" s="182"/>
      <c r="D172" s="183" t="s">
        <v>72</v>
      </c>
      <c r="E172" s="195" t="s">
        <v>170</v>
      </c>
      <c r="F172" s="195" t="s">
        <v>257</v>
      </c>
      <c r="G172" s="182"/>
      <c r="H172" s="182"/>
      <c r="I172" s="185"/>
      <c r="J172" s="196">
        <f>BK172</f>
        <v>0</v>
      </c>
      <c r="K172" s="182"/>
      <c r="L172" s="187"/>
      <c r="M172" s="188"/>
      <c r="N172" s="189"/>
      <c r="O172" s="189"/>
      <c r="P172" s="190">
        <f>SUM(P173:P216)</f>
        <v>0</v>
      </c>
      <c r="Q172" s="189"/>
      <c r="R172" s="190">
        <f>SUM(R173:R216)</f>
        <v>0.037644919999999998</v>
      </c>
      <c r="S172" s="189"/>
      <c r="T172" s="190">
        <f>SUM(T173:T216)</f>
        <v>41.296862000000004</v>
      </c>
      <c r="U172" s="191"/>
      <c r="V172" s="12"/>
      <c r="W172" s="12"/>
      <c r="X172" s="12"/>
      <c r="Y172" s="12"/>
      <c r="Z172" s="12"/>
      <c r="AA172" s="12"/>
      <c r="AB172" s="12"/>
      <c r="AC172" s="12"/>
      <c r="AD172" s="12"/>
      <c r="AE172" s="12"/>
      <c r="AR172" s="192" t="s">
        <v>78</v>
      </c>
      <c r="AT172" s="193" t="s">
        <v>72</v>
      </c>
      <c r="AU172" s="193" t="s">
        <v>78</v>
      </c>
      <c r="AY172" s="192" t="s">
        <v>130</v>
      </c>
      <c r="BK172" s="194">
        <f>SUM(BK173:BK216)</f>
        <v>0</v>
      </c>
    </row>
    <row r="173" s="2" customFormat="1" ht="16.5" customHeight="1">
      <c r="A173" s="39"/>
      <c r="B173" s="40"/>
      <c r="C173" s="197" t="s">
        <v>258</v>
      </c>
      <c r="D173" s="197" t="s">
        <v>132</v>
      </c>
      <c r="E173" s="198" t="s">
        <v>259</v>
      </c>
      <c r="F173" s="199" t="s">
        <v>260</v>
      </c>
      <c r="G173" s="200" t="s">
        <v>173</v>
      </c>
      <c r="H173" s="201">
        <v>37</v>
      </c>
      <c r="I173" s="202"/>
      <c r="J173" s="203">
        <f>ROUND(I173*H173,2)</f>
        <v>0</v>
      </c>
      <c r="K173" s="199" t="s">
        <v>19</v>
      </c>
      <c r="L173" s="45"/>
      <c r="M173" s="204" t="s">
        <v>19</v>
      </c>
      <c r="N173" s="205" t="s">
        <v>44</v>
      </c>
      <c r="O173" s="85"/>
      <c r="P173" s="206">
        <f>O173*H173</f>
        <v>0</v>
      </c>
      <c r="Q173" s="206">
        <v>0</v>
      </c>
      <c r="R173" s="206">
        <f>Q173*H173</f>
        <v>0</v>
      </c>
      <c r="S173" s="206">
        <v>0</v>
      </c>
      <c r="T173" s="206">
        <f>S173*H173</f>
        <v>0</v>
      </c>
      <c r="U173" s="207" t="s">
        <v>19</v>
      </c>
      <c r="V173" s="39"/>
      <c r="W173" s="39"/>
      <c r="X173" s="39"/>
      <c r="Y173" s="39"/>
      <c r="Z173" s="39"/>
      <c r="AA173" s="39"/>
      <c r="AB173" s="39"/>
      <c r="AC173" s="39"/>
      <c r="AD173" s="39"/>
      <c r="AE173" s="39"/>
      <c r="AR173" s="208" t="s">
        <v>136</v>
      </c>
      <c r="AT173" s="208" t="s">
        <v>132</v>
      </c>
      <c r="AU173" s="208" t="s">
        <v>80</v>
      </c>
      <c r="AY173" s="18" t="s">
        <v>130</v>
      </c>
      <c r="BE173" s="209">
        <f>IF(N173="základní",J173,0)</f>
        <v>0</v>
      </c>
      <c r="BF173" s="209">
        <f>IF(N173="snížená",J173,0)</f>
        <v>0</v>
      </c>
      <c r="BG173" s="209">
        <f>IF(N173="zákl. přenesená",J173,0)</f>
        <v>0</v>
      </c>
      <c r="BH173" s="209">
        <f>IF(N173="sníž. přenesená",J173,0)</f>
        <v>0</v>
      </c>
      <c r="BI173" s="209">
        <f>IF(N173="nulová",J173,0)</f>
        <v>0</v>
      </c>
      <c r="BJ173" s="18" t="s">
        <v>78</v>
      </c>
      <c r="BK173" s="209">
        <f>ROUND(I173*H173,2)</f>
        <v>0</v>
      </c>
      <c r="BL173" s="18" t="s">
        <v>136</v>
      </c>
      <c r="BM173" s="208" t="s">
        <v>261</v>
      </c>
    </row>
    <row r="174" s="2" customFormat="1">
      <c r="A174" s="39"/>
      <c r="B174" s="40"/>
      <c r="C174" s="41"/>
      <c r="D174" s="210" t="s">
        <v>138</v>
      </c>
      <c r="E174" s="41"/>
      <c r="F174" s="211" t="s">
        <v>260</v>
      </c>
      <c r="G174" s="41"/>
      <c r="H174" s="41"/>
      <c r="I174" s="212"/>
      <c r="J174" s="41"/>
      <c r="K174" s="41"/>
      <c r="L174" s="45"/>
      <c r="M174" s="213"/>
      <c r="N174" s="214"/>
      <c r="O174" s="85"/>
      <c r="P174" s="85"/>
      <c r="Q174" s="85"/>
      <c r="R174" s="85"/>
      <c r="S174" s="85"/>
      <c r="T174" s="85"/>
      <c r="U174" s="86"/>
      <c r="V174" s="39"/>
      <c r="W174" s="39"/>
      <c r="X174" s="39"/>
      <c r="Y174" s="39"/>
      <c r="Z174" s="39"/>
      <c r="AA174" s="39"/>
      <c r="AB174" s="39"/>
      <c r="AC174" s="39"/>
      <c r="AD174" s="39"/>
      <c r="AE174" s="39"/>
      <c r="AT174" s="18" t="s">
        <v>138</v>
      </c>
      <c r="AU174" s="18" t="s">
        <v>80</v>
      </c>
    </row>
    <row r="175" s="2" customFormat="1" ht="21.75" customHeight="1">
      <c r="A175" s="39"/>
      <c r="B175" s="40"/>
      <c r="C175" s="215" t="s">
        <v>262</v>
      </c>
      <c r="D175" s="215" t="s">
        <v>158</v>
      </c>
      <c r="E175" s="216" t="s">
        <v>263</v>
      </c>
      <c r="F175" s="217" t="s">
        <v>264</v>
      </c>
      <c r="G175" s="218" t="s">
        <v>173</v>
      </c>
      <c r="H175" s="219">
        <v>37</v>
      </c>
      <c r="I175" s="220"/>
      <c r="J175" s="221">
        <f>ROUND(I175*H175,2)</f>
        <v>0</v>
      </c>
      <c r="K175" s="217" t="s">
        <v>19</v>
      </c>
      <c r="L175" s="222"/>
      <c r="M175" s="223" t="s">
        <v>19</v>
      </c>
      <c r="N175" s="224" t="s">
        <v>44</v>
      </c>
      <c r="O175" s="85"/>
      <c r="P175" s="206">
        <f>O175*H175</f>
        <v>0</v>
      </c>
      <c r="Q175" s="206">
        <v>0.00020000000000000001</v>
      </c>
      <c r="R175" s="206">
        <f>Q175*H175</f>
        <v>0.0074000000000000003</v>
      </c>
      <c r="S175" s="206">
        <v>0</v>
      </c>
      <c r="T175" s="206">
        <f>S175*H175</f>
        <v>0</v>
      </c>
      <c r="U175" s="207" t="s">
        <v>19</v>
      </c>
      <c r="V175" s="39"/>
      <c r="W175" s="39"/>
      <c r="X175" s="39"/>
      <c r="Y175" s="39"/>
      <c r="Z175" s="39"/>
      <c r="AA175" s="39"/>
      <c r="AB175" s="39"/>
      <c r="AC175" s="39"/>
      <c r="AD175" s="39"/>
      <c r="AE175" s="39"/>
      <c r="AR175" s="208" t="s">
        <v>161</v>
      </c>
      <c r="AT175" s="208" t="s">
        <v>158</v>
      </c>
      <c r="AU175" s="208" t="s">
        <v>80</v>
      </c>
      <c r="AY175" s="18" t="s">
        <v>130</v>
      </c>
      <c r="BE175" s="209">
        <f>IF(N175="základní",J175,0)</f>
        <v>0</v>
      </c>
      <c r="BF175" s="209">
        <f>IF(N175="snížená",J175,0)</f>
        <v>0</v>
      </c>
      <c r="BG175" s="209">
        <f>IF(N175="zákl. přenesená",J175,0)</f>
        <v>0</v>
      </c>
      <c r="BH175" s="209">
        <f>IF(N175="sníž. přenesená",J175,0)</f>
        <v>0</v>
      </c>
      <c r="BI175" s="209">
        <f>IF(N175="nulová",J175,0)</f>
        <v>0</v>
      </c>
      <c r="BJ175" s="18" t="s">
        <v>78</v>
      </c>
      <c r="BK175" s="209">
        <f>ROUND(I175*H175,2)</f>
        <v>0</v>
      </c>
      <c r="BL175" s="18" t="s">
        <v>136</v>
      </c>
      <c r="BM175" s="208" t="s">
        <v>265</v>
      </c>
    </row>
    <row r="176" s="2" customFormat="1">
      <c r="A176" s="39"/>
      <c r="B176" s="40"/>
      <c r="C176" s="41"/>
      <c r="D176" s="210" t="s">
        <v>138</v>
      </c>
      <c r="E176" s="41"/>
      <c r="F176" s="211" t="s">
        <v>264</v>
      </c>
      <c r="G176" s="41"/>
      <c r="H176" s="41"/>
      <c r="I176" s="212"/>
      <c r="J176" s="41"/>
      <c r="K176" s="41"/>
      <c r="L176" s="45"/>
      <c r="M176" s="213"/>
      <c r="N176" s="214"/>
      <c r="O176" s="85"/>
      <c r="P176" s="85"/>
      <c r="Q176" s="85"/>
      <c r="R176" s="85"/>
      <c r="S176" s="85"/>
      <c r="T176" s="85"/>
      <c r="U176" s="86"/>
      <c r="V176" s="39"/>
      <c r="W176" s="39"/>
      <c r="X176" s="39"/>
      <c r="Y176" s="39"/>
      <c r="Z176" s="39"/>
      <c r="AA176" s="39"/>
      <c r="AB176" s="39"/>
      <c r="AC176" s="39"/>
      <c r="AD176" s="39"/>
      <c r="AE176" s="39"/>
      <c r="AT176" s="18" t="s">
        <v>138</v>
      </c>
      <c r="AU176" s="18" t="s">
        <v>80</v>
      </c>
    </row>
    <row r="177" s="2" customFormat="1" ht="21.75" customHeight="1">
      <c r="A177" s="39"/>
      <c r="B177" s="40"/>
      <c r="C177" s="197" t="s">
        <v>266</v>
      </c>
      <c r="D177" s="197" t="s">
        <v>132</v>
      </c>
      <c r="E177" s="198" t="s">
        <v>267</v>
      </c>
      <c r="F177" s="199" t="s">
        <v>268</v>
      </c>
      <c r="G177" s="200" t="s">
        <v>173</v>
      </c>
      <c r="H177" s="201">
        <v>11.98</v>
      </c>
      <c r="I177" s="202"/>
      <c r="J177" s="203">
        <f>ROUND(I177*H177,2)</f>
        <v>0</v>
      </c>
      <c r="K177" s="199" t="s">
        <v>19</v>
      </c>
      <c r="L177" s="45"/>
      <c r="M177" s="204" t="s">
        <v>19</v>
      </c>
      <c r="N177" s="205" t="s">
        <v>44</v>
      </c>
      <c r="O177" s="85"/>
      <c r="P177" s="206">
        <f>O177*H177</f>
        <v>0</v>
      </c>
      <c r="Q177" s="206">
        <v>0.000174</v>
      </c>
      <c r="R177" s="206">
        <f>Q177*H177</f>
        <v>0.0020845200000000003</v>
      </c>
      <c r="S177" s="206">
        <v>0</v>
      </c>
      <c r="T177" s="206">
        <f>S177*H177</f>
        <v>0</v>
      </c>
      <c r="U177" s="207" t="s">
        <v>19</v>
      </c>
      <c r="V177" s="39"/>
      <c r="W177" s="39"/>
      <c r="X177" s="39"/>
      <c r="Y177" s="39"/>
      <c r="Z177" s="39"/>
      <c r="AA177" s="39"/>
      <c r="AB177" s="39"/>
      <c r="AC177" s="39"/>
      <c r="AD177" s="39"/>
      <c r="AE177" s="39"/>
      <c r="AR177" s="208" t="s">
        <v>136</v>
      </c>
      <c r="AT177" s="208" t="s">
        <v>132</v>
      </c>
      <c r="AU177" s="208" t="s">
        <v>80</v>
      </c>
      <c r="AY177" s="18" t="s">
        <v>130</v>
      </c>
      <c r="BE177" s="209">
        <f>IF(N177="základní",J177,0)</f>
        <v>0</v>
      </c>
      <c r="BF177" s="209">
        <f>IF(N177="snížená",J177,0)</f>
        <v>0</v>
      </c>
      <c r="BG177" s="209">
        <f>IF(N177="zákl. přenesená",J177,0)</f>
        <v>0</v>
      </c>
      <c r="BH177" s="209">
        <f>IF(N177="sníž. přenesená",J177,0)</f>
        <v>0</v>
      </c>
      <c r="BI177" s="209">
        <f>IF(N177="nulová",J177,0)</f>
        <v>0</v>
      </c>
      <c r="BJ177" s="18" t="s">
        <v>78</v>
      </c>
      <c r="BK177" s="209">
        <f>ROUND(I177*H177,2)</f>
        <v>0</v>
      </c>
      <c r="BL177" s="18" t="s">
        <v>136</v>
      </c>
      <c r="BM177" s="208" t="s">
        <v>269</v>
      </c>
    </row>
    <row r="178" s="2" customFormat="1">
      <c r="A178" s="39"/>
      <c r="B178" s="40"/>
      <c r="C178" s="41"/>
      <c r="D178" s="210" t="s">
        <v>138</v>
      </c>
      <c r="E178" s="41"/>
      <c r="F178" s="211" t="s">
        <v>268</v>
      </c>
      <c r="G178" s="41"/>
      <c r="H178" s="41"/>
      <c r="I178" s="212"/>
      <c r="J178" s="41"/>
      <c r="K178" s="41"/>
      <c r="L178" s="45"/>
      <c r="M178" s="213"/>
      <c r="N178" s="214"/>
      <c r="O178" s="85"/>
      <c r="P178" s="85"/>
      <c r="Q178" s="85"/>
      <c r="R178" s="85"/>
      <c r="S178" s="85"/>
      <c r="T178" s="85"/>
      <c r="U178" s="86"/>
      <c r="V178" s="39"/>
      <c r="W178" s="39"/>
      <c r="X178" s="39"/>
      <c r="Y178" s="39"/>
      <c r="Z178" s="39"/>
      <c r="AA178" s="39"/>
      <c r="AB178" s="39"/>
      <c r="AC178" s="39"/>
      <c r="AD178" s="39"/>
      <c r="AE178" s="39"/>
      <c r="AT178" s="18" t="s">
        <v>138</v>
      </c>
      <c r="AU178" s="18" t="s">
        <v>80</v>
      </c>
    </row>
    <row r="179" s="2" customFormat="1" ht="24.15" customHeight="1">
      <c r="A179" s="39"/>
      <c r="B179" s="40"/>
      <c r="C179" s="197" t="s">
        <v>270</v>
      </c>
      <c r="D179" s="197" t="s">
        <v>132</v>
      </c>
      <c r="E179" s="198" t="s">
        <v>271</v>
      </c>
      <c r="F179" s="199" t="s">
        <v>272</v>
      </c>
      <c r="G179" s="200" t="s">
        <v>173</v>
      </c>
      <c r="H179" s="201">
        <v>110.51000000000001</v>
      </c>
      <c r="I179" s="202"/>
      <c r="J179" s="203">
        <f>ROUND(I179*H179,2)</f>
        <v>0</v>
      </c>
      <c r="K179" s="199" t="s">
        <v>19</v>
      </c>
      <c r="L179" s="45"/>
      <c r="M179" s="204" t="s">
        <v>19</v>
      </c>
      <c r="N179" s="205" t="s">
        <v>44</v>
      </c>
      <c r="O179" s="85"/>
      <c r="P179" s="206">
        <f>O179*H179</f>
        <v>0</v>
      </c>
      <c r="Q179" s="206">
        <v>0</v>
      </c>
      <c r="R179" s="206">
        <f>Q179*H179</f>
        <v>0</v>
      </c>
      <c r="S179" s="206">
        <v>0</v>
      </c>
      <c r="T179" s="206">
        <f>S179*H179</f>
        <v>0</v>
      </c>
      <c r="U179" s="207" t="s">
        <v>19</v>
      </c>
      <c r="V179" s="39"/>
      <c r="W179" s="39"/>
      <c r="X179" s="39"/>
      <c r="Y179" s="39"/>
      <c r="Z179" s="39"/>
      <c r="AA179" s="39"/>
      <c r="AB179" s="39"/>
      <c r="AC179" s="39"/>
      <c r="AD179" s="39"/>
      <c r="AE179" s="39"/>
      <c r="AR179" s="208" t="s">
        <v>136</v>
      </c>
      <c r="AT179" s="208" t="s">
        <v>132</v>
      </c>
      <c r="AU179" s="208" t="s">
        <v>80</v>
      </c>
      <c r="AY179" s="18" t="s">
        <v>130</v>
      </c>
      <c r="BE179" s="209">
        <f>IF(N179="základní",J179,0)</f>
        <v>0</v>
      </c>
      <c r="BF179" s="209">
        <f>IF(N179="snížená",J179,0)</f>
        <v>0</v>
      </c>
      <c r="BG179" s="209">
        <f>IF(N179="zákl. přenesená",J179,0)</f>
        <v>0</v>
      </c>
      <c r="BH179" s="209">
        <f>IF(N179="sníž. přenesená",J179,0)</f>
        <v>0</v>
      </c>
      <c r="BI179" s="209">
        <f>IF(N179="nulová",J179,0)</f>
        <v>0</v>
      </c>
      <c r="BJ179" s="18" t="s">
        <v>78</v>
      </c>
      <c r="BK179" s="209">
        <f>ROUND(I179*H179,2)</f>
        <v>0</v>
      </c>
      <c r="BL179" s="18" t="s">
        <v>136</v>
      </c>
      <c r="BM179" s="208" t="s">
        <v>273</v>
      </c>
    </row>
    <row r="180" s="2" customFormat="1">
      <c r="A180" s="39"/>
      <c r="B180" s="40"/>
      <c r="C180" s="41"/>
      <c r="D180" s="210" t="s">
        <v>138</v>
      </c>
      <c r="E180" s="41"/>
      <c r="F180" s="211" t="s">
        <v>272</v>
      </c>
      <c r="G180" s="41"/>
      <c r="H180" s="41"/>
      <c r="I180" s="212"/>
      <c r="J180" s="41"/>
      <c r="K180" s="41"/>
      <c r="L180" s="45"/>
      <c r="M180" s="213"/>
      <c r="N180" s="214"/>
      <c r="O180" s="85"/>
      <c r="P180" s="85"/>
      <c r="Q180" s="85"/>
      <c r="R180" s="85"/>
      <c r="S180" s="85"/>
      <c r="T180" s="85"/>
      <c r="U180" s="86"/>
      <c r="V180" s="39"/>
      <c r="W180" s="39"/>
      <c r="X180" s="39"/>
      <c r="Y180" s="39"/>
      <c r="Z180" s="39"/>
      <c r="AA180" s="39"/>
      <c r="AB180" s="39"/>
      <c r="AC180" s="39"/>
      <c r="AD180" s="39"/>
      <c r="AE180" s="39"/>
      <c r="AT180" s="18" t="s">
        <v>138</v>
      </c>
      <c r="AU180" s="18" t="s">
        <v>80</v>
      </c>
    </row>
    <row r="181" s="2" customFormat="1" ht="24.15" customHeight="1">
      <c r="A181" s="39"/>
      <c r="B181" s="40"/>
      <c r="C181" s="197" t="s">
        <v>274</v>
      </c>
      <c r="D181" s="197" t="s">
        <v>132</v>
      </c>
      <c r="E181" s="198" t="s">
        <v>275</v>
      </c>
      <c r="F181" s="199" t="s">
        <v>276</v>
      </c>
      <c r="G181" s="200" t="s">
        <v>173</v>
      </c>
      <c r="H181" s="201">
        <v>3315.3000000000002</v>
      </c>
      <c r="I181" s="202"/>
      <c r="J181" s="203">
        <f>ROUND(I181*H181,2)</f>
        <v>0</v>
      </c>
      <c r="K181" s="199" t="s">
        <v>19</v>
      </c>
      <c r="L181" s="45"/>
      <c r="M181" s="204" t="s">
        <v>19</v>
      </c>
      <c r="N181" s="205" t="s">
        <v>44</v>
      </c>
      <c r="O181" s="85"/>
      <c r="P181" s="206">
        <f>O181*H181</f>
        <v>0</v>
      </c>
      <c r="Q181" s="206">
        <v>0</v>
      </c>
      <c r="R181" s="206">
        <f>Q181*H181</f>
        <v>0</v>
      </c>
      <c r="S181" s="206">
        <v>0</v>
      </c>
      <c r="T181" s="206">
        <f>S181*H181</f>
        <v>0</v>
      </c>
      <c r="U181" s="207" t="s">
        <v>19</v>
      </c>
      <c r="V181" s="39"/>
      <c r="W181" s="39"/>
      <c r="X181" s="39"/>
      <c r="Y181" s="39"/>
      <c r="Z181" s="39"/>
      <c r="AA181" s="39"/>
      <c r="AB181" s="39"/>
      <c r="AC181" s="39"/>
      <c r="AD181" s="39"/>
      <c r="AE181" s="39"/>
      <c r="AR181" s="208" t="s">
        <v>136</v>
      </c>
      <c r="AT181" s="208" t="s">
        <v>132</v>
      </c>
      <c r="AU181" s="208" t="s">
        <v>80</v>
      </c>
      <c r="AY181" s="18" t="s">
        <v>130</v>
      </c>
      <c r="BE181" s="209">
        <f>IF(N181="základní",J181,0)</f>
        <v>0</v>
      </c>
      <c r="BF181" s="209">
        <f>IF(N181="snížená",J181,0)</f>
        <v>0</v>
      </c>
      <c r="BG181" s="209">
        <f>IF(N181="zákl. přenesená",J181,0)</f>
        <v>0</v>
      </c>
      <c r="BH181" s="209">
        <f>IF(N181="sníž. přenesená",J181,0)</f>
        <v>0</v>
      </c>
      <c r="BI181" s="209">
        <f>IF(N181="nulová",J181,0)</f>
        <v>0</v>
      </c>
      <c r="BJ181" s="18" t="s">
        <v>78</v>
      </c>
      <c r="BK181" s="209">
        <f>ROUND(I181*H181,2)</f>
        <v>0</v>
      </c>
      <c r="BL181" s="18" t="s">
        <v>136</v>
      </c>
      <c r="BM181" s="208" t="s">
        <v>277</v>
      </c>
    </row>
    <row r="182" s="2" customFormat="1">
      <c r="A182" s="39"/>
      <c r="B182" s="40"/>
      <c r="C182" s="41"/>
      <c r="D182" s="210" t="s">
        <v>138</v>
      </c>
      <c r="E182" s="41"/>
      <c r="F182" s="211" t="s">
        <v>276</v>
      </c>
      <c r="G182" s="41"/>
      <c r="H182" s="41"/>
      <c r="I182" s="212"/>
      <c r="J182" s="41"/>
      <c r="K182" s="41"/>
      <c r="L182" s="45"/>
      <c r="M182" s="213"/>
      <c r="N182" s="214"/>
      <c r="O182" s="85"/>
      <c r="P182" s="85"/>
      <c r="Q182" s="85"/>
      <c r="R182" s="85"/>
      <c r="S182" s="85"/>
      <c r="T182" s="85"/>
      <c r="U182" s="86"/>
      <c r="V182" s="39"/>
      <c r="W182" s="39"/>
      <c r="X182" s="39"/>
      <c r="Y182" s="39"/>
      <c r="Z182" s="39"/>
      <c r="AA182" s="39"/>
      <c r="AB182" s="39"/>
      <c r="AC182" s="39"/>
      <c r="AD182" s="39"/>
      <c r="AE182" s="39"/>
      <c r="AT182" s="18" t="s">
        <v>138</v>
      </c>
      <c r="AU182" s="18" t="s">
        <v>80</v>
      </c>
    </row>
    <row r="183" s="2" customFormat="1" ht="24.15" customHeight="1">
      <c r="A183" s="39"/>
      <c r="B183" s="40"/>
      <c r="C183" s="197" t="s">
        <v>278</v>
      </c>
      <c r="D183" s="197" t="s">
        <v>132</v>
      </c>
      <c r="E183" s="198" t="s">
        <v>279</v>
      </c>
      <c r="F183" s="199" t="s">
        <v>280</v>
      </c>
      <c r="G183" s="200" t="s">
        <v>173</v>
      </c>
      <c r="H183" s="201">
        <v>110.51000000000001</v>
      </c>
      <c r="I183" s="202"/>
      <c r="J183" s="203">
        <f>ROUND(I183*H183,2)</f>
        <v>0</v>
      </c>
      <c r="K183" s="199" t="s">
        <v>19</v>
      </c>
      <c r="L183" s="45"/>
      <c r="M183" s="204" t="s">
        <v>19</v>
      </c>
      <c r="N183" s="205" t="s">
        <v>44</v>
      </c>
      <c r="O183" s="85"/>
      <c r="P183" s="206">
        <f>O183*H183</f>
        <v>0</v>
      </c>
      <c r="Q183" s="206">
        <v>0</v>
      </c>
      <c r="R183" s="206">
        <f>Q183*H183</f>
        <v>0</v>
      </c>
      <c r="S183" s="206">
        <v>0</v>
      </c>
      <c r="T183" s="206">
        <f>S183*H183</f>
        <v>0</v>
      </c>
      <c r="U183" s="207" t="s">
        <v>19</v>
      </c>
      <c r="V183" s="39"/>
      <c r="W183" s="39"/>
      <c r="X183" s="39"/>
      <c r="Y183" s="39"/>
      <c r="Z183" s="39"/>
      <c r="AA183" s="39"/>
      <c r="AB183" s="39"/>
      <c r="AC183" s="39"/>
      <c r="AD183" s="39"/>
      <c r="AE183" s="39"/>
      <c r="AR183" s="208" t="s">
        <v>136</v>
      </c>
      <c r="AT183" s="208" t="s">
        <v>132</v>
      </c>
      <c r="AU183" s="208" t="s">
        <v>80</v>
      </c>
      <c r="AY183" s="18" t="s">
        <v>130</v>
      </c>
      <c r="BE183" s="209">
        <f>IF(N183="základní",J183,0)</f>
        <v>0</v>
      </c>
      <c r="BF183" s="209">
        <f>IF(N183="snížená",J183,0)</f>
        <v>0</v>
      </c>
      <c r="BG183" s="209">
        <f>IF(N183="zákl. přenesená",J183,0)</f>
        <v>0</v>
      </c>
      <c r="BH183" s="209">
        <f>IF(N183="sníž. přenesená",J183,0)</f>
        <v>0</v>
      </c>
      <c r="BI183" s="209">
        <f>IF(N183="nulová",J183,0)</f>
        <v>0</v>
      </c>
      <c r="BJ183" s="18" t="s">
        <v>78</v>
      </c>
      <c r="BK183" s="209">
        <f>ROUND(I183*H183,2)</f>
        <v>0</v>
      </c>
      <c r="BL183" s="18" t="s">
        <v>136</v>
      </c>
      <c r="BM183" s="208" t="s">
        <v>281</v>
      </c>
    </row>
    <row r="184" s="2" customFormat="1">
      <c r="A184" s="39"/>
      <c r="B184" s="40"/>
      <c r="C184" s="41"/>
      <c r="D184" s="210" t="s">
        <v>138</v>
      </c>
      <c r="E184" s="41"/>
      <c r="F184" s="211" t="s">
        <v>280</v>
      </c>
      <c r="G184" s="41"/>
      <c r="H184" s="41"/>
      <c r="I184" s="212"/>
      <c r="J184" s="41"/>
      <c r="K184" s="41"/>
      <c r="L184" s="45"/>
      <c r="M184" s="213"/>
      <c r="N184" s="214"/>
      <c r="O184" s="85"/>
      <c r="P184" s="85"/>
      <c r="Q184" s="85"/>
      <c r="R184" s="85"/>
      <c r="S184" s="85"/>
      <c r="T184" s="85"/>
      <c r="U184" s="86"/>
      <c r="V184" s="39"/>
      <c r="W184" s="39"/>
      <c r="X184" s="39"/>
      <c r="Y184" s="39"/>
      <c r="Z184" s="39"/>
      <c r="AA184" s="39"/>
      <c r="AB184" s="39"/>
      <c r="AC184" s="39"/>
      <c r="AD184" s="39"/>
      <c r="AE184" s="39"/>
      <c r="AT184" s="18" t="s">
        <v>138</v>
      </c>
      <c r="AU184" s="18" t="s">
        <v>80</v>
      </c>
    </row>
    <row r="185" s="2" customFormat="1" ht="16.5" customHeight="1">
      <c r="A185" s="39"/>
      <c r="B185" s="40"/>
      <c r="C185" s="197" t="s">
        <v>282</v>
      </c>
      <c r="D185" s="197" t="s">
        <v>132</v>
      </c>
      <c r="E185" s="198" t="s">
        <v>283</v>
      </c>
      <c r="F185" s="199" t="s">
        <v>284</v>
      </c>
      <c r="G185" s="200" t="s">
        <v>285</v>
      </c>
      <c r="H185" s="201">
        <v>4</v>
      </c>
      <c r="I185" s="202"/>
      <c r="J185" s="203">
        <f>ROUND(I185*H185,2)</f>
        <v>0</v>
      </c>
      <c r="K185" s="199" t="s">
        <v>19</v>
      </c>
      <c r="L185" s="45"/>
      <c r="M185" s="204" t="s">
        <v>19</v>
      </c>
      <c r="N185" s="205" t="s">
        <v>44</v>
      </c>
      <c r="O185" s="85"/>
      <c r="P185" s="206">
        <f>O185*H185</f>
        <v>0</v>
      </c>
      <c r="Q185" s="206">
        <v>0</v>
      </c>
      <c r="R185" s="206">
        <f>Q185*H185</f>
        <v>0</v>
      </c>
      <c r="S185" s="206">
        <v>0</v>
      </c>
      <c r="T185" s="206">
        <f>S185*H185</f>
        <v>0</v>
      </c>
      <c r="U185" s="207" t="s">
        <v>19</v>
      </c>
      <c r="V185" s="39"/>
      <c r="W185" s="39"/>
      <c r="X185" s="39"/>
      <c r="Y185" s="39"/>
      <c r="Z185" s="39"/>
      <c r="AA185" s="39"/>
      <c r="AB185" s="39"/>
      <c r="AC185" s="39"/>
      <c r="AD185" s="39"/>
      <c r="AE185" s="39"/>
      <c r="AR185" s="208" t="s">
        <v>136</v>
      </c>
      <c r="AT185" s="208" t="s">
        <v>132</v>
      </c>
      <c r="AU185" s="208" t="s">
        <v>80</v>
      </c>
      <c r="AY185" s="18" t="s">
        <v>130</v>
      </c>
      <c r="BE185" s="209">
        <f>IF(N185="základní",J185,0)</f>
        <v>0</v>
      </c>
      <c r="BF185" s="209">
        <f>IF(N185="snížená",J185,0)</f>
        <v>0</v>
      </c>
      <c r="BG185" s="209">
        <f>IF(N185="zákl. přenesená",J185,0)</f>
        <v>0</v>
      </c>
      <c r="BH185" s="209">
        <f>IF(N185="sníž. přenesená",J185,0)</f>
        <v>0</v>
      </c>
      <c r="BI185" s="209">
        <f>IF(N185="nulová",J185,0)</f>
        <v>0</v>
      </c>
      <c r="BJ185" s="18" t="s">
        <v>78</v>
      </c>
      <c r="BK185" s="209">
        <f>ROUND(I185*H185,2)</f>
        <v>0</v>
      </c>
      <c r="BL185" s="18" t="s">
        <v>136</v>
      </c>
      <c r="BM185" s="208" t="s">
        <v>286</v>
      </c>
    </row>
    <row r="186" s="2" customFormat="1">
      <c r="A186" s="39"/>
      <c r="B186" s="40"/>
      <c r="C186" s="41"/>
      <c r="D186" s="210" t="s">
        <v>138</v>
      </c>
      <c r="E186" s="41"/>
      <c r="F186" s="211" t="s">
        <v>284</v>
      </c>
      <c r="G186" s="41"/>
      <c r="H186" s="41"/>
      <c r="I186" s="212"/>
      <c r="J186" s="41"/>
      <c r="K186" s="41"/>
      <c r="L186" s="45"/>
      <c r="M186" s="213"/>
      <c r="N186" s="214"/>
      <c r="O186" s="85"/>
      <c r="P186" s="85"/>
      <c r="Q186" s="85"/>
      <c r="R186" s="85"/>
      <c r="S186" s="85"/>
      <c r="T186" s="85"/>
      <c r="U186" s="86"/>
      <c r="V186" s="39"/>
      <c r="W186" s="39"/>
      <c r="X186" s="39"/>
      <c r="Y186" s="39"/>
      <c r="Z186" s="39"/>
      <c r="AA186" s="39"/>
      <c r="AB186" s="39"/>
      <c r="AC186" s="39"/>
      <c r="AD186" s="39"/>
      <c r="AE186" s="39"/>
      <c r="AT186" s="18" t="s">
        <v>138</v>
      </c>
      <c r="AU186" s="18" t="s">
        <v>80</v>
      </c>
    </row>
    <row r="187" s="2" customFormat="1" ht="16.5" customHeight="1">
      <c r="A187" s="39"/>
      <c r="B187" s="40"/>
      <c r="C187" s="197" t="s">
        <v>287</v>
      </c>
      <c r="D187" s="197" t="s">
        <v>132</v>
      </c>
      <c r="E187" s="198" t="s">
        <v>288</v>
      </c>
      <c r="F187" s="199" t="s">
        <v>289</v>
      </c>
      <c r="G187" s="200" t="s">
        <v>285</v>
      </c>
      <c r="H187" s="201">
        <v>4</v>
      </c>
      <c r="I187" s="202"/>
      <c r="J187" s="203">
        <f>ROUND(I187*H187,2)</f>
        <v>0</v>
      </c>
      <c r="K187" s="199" t="s">
        <v>19</v>
      </c>
      <c r="L187" s="45"/>
      <c r="M187" s="204" t="s">
        <v>19</v>
      </c>
      <c r="N187" s="205" t="s">
        <v>44</v>
      </c>
      <c r="O187" s="85"/>
      <c r="P187" s="206">
        <f>O187*H187</f>
        <v>0</v>
      </c>
      <c r="Q187" s="206">
        <v>0</v>
      </c>
      <c r="R187" s="206">
        <f>Q187*H187</f>
        <v>0</v>
      </c>
      <c r="S187" s="206">
        <v>0</v>
      </c>
      <c r="T187" s="206">
        <f>S187*H187</f>
        <v>0</v>
      </c>
      <c r="U187" s="207" t="s">
        <v>19</v>
      </c>
      <c r="V187" s="39"/>
      <c r="W187" s="39"/>
      <c r="X187" s="39"/>
      <c r="Y187" s="39"/>
      <c r="Z187" s="39"/>
      <c r="AA187" s="39"/>
      <c r="AB187" s="39"/>
      <c r="AC187" s="39"/>
      <c r="AD187" s="39"/>
      <c r="AE187" s="39"/>
      <c r="AR187" s="208" t="s">
        <v>136</v>
      </c>
      <c r="AT187" s="208" t="s">
        <v>132</v>
      </c>
      <c r="AU187" s="208" t="s">
        <v>80</v>
      </c>
      <c r="AY187" s="18" t="s">
        <v>130</v>
      </c>
      <c r="BE187" s="209">
        <f>IF(N187="základní",J187,0)</f>
        <v>0</v>
      </c>
      <c r="BF187" s="209">
        <f>IF(N187="snížená",J187,0)</f>
        <v>0</v>
      </c>
      <c r="BG187" s="209">
        <f>IF(N187="zákl. přenesená",J187,0)</f>
        <v>0</v>
      </c>
      <c r="BH187" s="209">
        <f>IF(N187="sníž. přenesená",J187,0)</f>
        <v>0</v>
      </c>
      <c r="BI187" s="209">
        <f>IF(N187="nulová",J187,0)</f>
        <v>0</v>
      </c>
      <c r="BJ187" s="18" t="s">
        <v>78</v>
      </c>
      <c r="BK187" s="209">
        <f>ROUND(I187*H187,2)</f>
        <v>0</v>
      </c>
      <c r="BL187" s="18" t="s">
        <v>136</v>
      </c>
      <c r="BM187" s="208" t="s">
        <v>290</v>
      </c>
    </row>
    <row r="188" s="2" customFormat="1">
      <c r="A188" s="39"/>
      <c r="B188" s="40"/>
      <c r="C188" s="41"/>
      <c r="D188" s="210" t="s">
        <v>138</v>
      </c>
      <c r="E188" s="41"/>
      <c r="F188" s="211" t="s">
        <v>289</v>
      </c>
      <c r="G188" s="41"/>
      <c r="H188" s="41"/>
      <c r="I188" s="212"/>
      <c r="J188" s="41"/>
      <c r="K188" s="41"/>
      <c r="L188" s="45"/>
      <c r="M188" s="213"/>
      <c r="N188" s="214"/>
      <c r="O188" s="85"/>
      <c r="P188" s="85"/>
      <c r="Q188" s="85"/>
      <c r="R188" s="85"/>
      <c r="S188" s="85"/>
      <c r="T188" s="85"/>
      <c r="U188" s="86"/>
      <c r="V188" s="39"/>
      <c r="W188" s="39"/>
      <c r="X188" s="39"/>
      <c r="Y188" s="39"/>
      <c r="Z188" s="39"/>
      <c r="AA188" s="39"/>
      <c r="AB188" s="39"/>
      <c r="AC188" s="39"/>
      <c r="AD188" s="39"/>
      <c r="AE188" s="39"/>
      <c r="AT188" s="18" t="s">
        <v>138</v>
      </c>
      <c r="AU188" s="18" t="s">
        <v>80</v>
      </c>
    </row>
    <row r="189" s="2" customFormat="1" ht="16.5" customHeight="1">
      <c r="A189" s="39"/>
      <c r="B189" s="40"/>
      <c r="C189" s="197" t="s">
        <v>291</v>
      </c>
      <c r="D189" s="197" t="s">
        <v>132</v>
      </c>
      <c r="E189" s="198" t="s">
        <v>292</v>
      </c>
      <c r="F189" s="199" t="s">
        <v>293</v>
      </c>
      <c r="G189" s="200" t="s">
        <v>285</v>
      </c>
      <c r="H189" s="201">
        <v>4</v>
      </c>
      <c r="I189" s="202"/>
      <c r="J189" s="203">
        <f>ROUND(I189*H189,2)</f>
        <v>0</v>
      </c>
      <c r="K189" s="199" t="s">
        <v>19</v>
      </c>
      <c r="L189" s="45"/>
      <c r="M189" s="204" t="s">
        <v>19</v>
      </c>
      <c r="N189" s="205" t="s">
        <v>44</v>
      </c>
      <c r="O189" s="85"/>
      <c r="P189" s="206">
        <f>O189*H189</f>
        <v>0</v>
      </c>
      <c r="Q189" s="206">
        <v>0</v>
      </c>
      <c r="R189" s="206">
        <f>Q189*H189</f>
        <v>0</v>
      </c>
      <c r="S189" s="206">
        <v>0</v>
      </c>
      <c r="T189" s="206">
        <f>S189*H189</f>
        <v>0</v>
      </c>
      <c r="U189" s="207" t="s">
        <v>19</v>
      </c>
      <c r="V189" s="39"/>
      <c r="W189" s="39"/>
      <c r="X189" s="39"/>
      <c r="Y189" s="39"/>
      <c r="Z189" s="39"/>
      <c r="AA189" s="39"/>
      <c r="AB189" s="39"/>
      <c r="AC189" s="39"/>
      <c r="AD189" s="39"/>
      <c r="AE189" s="39"/>
      <c r="AR189" s="208" t="s">
        <v>136</v>
      </c>
      <c r="AT189" s="208" t="s">
        <v>132</v>
      </c>
      <c r="AU189" s="208" t="s">
        <v>80</v>
      </c>
      <c r="AY189" s="18" t="s">
        <v>130</v>
      </c>
      <c r="BE189" s="209">
        <f>IF(N189="základní",J189,0)</f>
        <v>0</v>
      </c>
      <c r="BF189" s="209">
        <f>IF(N189="snížená",J189,0)</f>
        <v>0</v>
      </c>
      <c r="BG189" s="209">
        <f>IF(N189="zákl. přenesená",J189,0)</f>
        <v>0</v>
      </c>
      <c r="BH189" s="209">
        <f>IF(N189="sníž. přenesená",J189,0)</f>
        <v>0</v>
      </c>
      <c r="BI189" s="209">
        <f>IF(N189="nulová",J189,0)</f>
        <v>0</v>
      </c>
      <c r="BJ189" s="18" t="s">
        <v>78</v>
      </c>
      <c r="BK189" s="209">
        <f>ROUND(I189*H189,2)</f>
        <v>0</v>
      </c>
      <c r="BL189" s="18" t="s">
        <v>136</v>
      </c>
      <c r="BM189" s="208" t="s">
        <v>294</v>
      </c>
    </row>
    <row r="190" s="2" customFormat="1">
      <c r="A190" s="39"/>
      <c r="B190" s="40"/>
      <c r="C190" s="41"/>
      <c r="D190" s="210" t="s">
        <v>138</v>
      </c>
      <c r="E190" s="41"/>
      <c r="F190" s="211" t="s">
        <v>293</v>
      </c>
      <c r="G190" s="41"/>
      <c r="H190" s="41"/>
      <c r="I190" s="212"/>
      <c r="J190" s="41"/>
      <c r="K190" s="41"/>
      <c r="L190" s="45"/>
      <c r="M190" s="213"/>
      <c r="N190" s="214"/>
      <c r="O190" s="85"/>
      <c r="P190" s="85"/>
      <c r="Q190" s="85"/>
      <c r="R190" s="85"/>
      <c r="S190" s="85"/>
      <c r="T190" s="85"/>
      <c r="U190" s="86"/>
      <c r="V190" s="39"/>
      <c r="W190" s="39"/>
      <c r="X190" s="39"/>
      <c r="Y190" s="39"/>
      <c r="Z190" s="39"/>
      <c r="AA190" s="39"/>
      <c r="AB190" s="39"/>
      <c r="AC190" s="39"/>
      <c r="AD190" s="39"/>
      <c r="AE190" s="39"/>
      <c r="AT190" s="18" t="s">
        <v>138</v>
      </c>
      <c r="AU190" s="18" t="s">
        <v>80</v>
      </c>
    </row>
    <row r="191" s="2" customFormat="1" ht="16.5" customHeight="1">
      <c r="A191" s="39"/>
      <c r="B191" s="40"/>
      <c r="C191" s="197" t="s">
        <v>295</v>
      </c>
      <c r="D191" s="197" t="s">
        <v>132</v>
      </c>
      <c r="E191" s="198" t="s">
        <v>296</v>
      </c>
      <c r="F191" s="199" t="s">
        <v>297</v>
      </c>
      <c r="G191" s="200" t="s">
        <v>150</v>
      </c>
      <c r="H191" s="201">
        <v>3</v>
      </c>
      <c r="I191" s="202"/>
      <c r="J191" s="203">
        <f>ROUND(I191*H191,2)</f>
        <v>0</v>
      </c>
      <c r="K191" s="199" t="s">
        <v>19</v>
      </c>
      <c r="L191" s="45"/>
      <c r="M191" s="204" t="s">
        <v>19</v>
      </c>
      <c r="N191" s="205" t="s">
        <v>44</v>
      </c>
      <c r="O191" s="85"/>
      <c r="P191" s="206">
        <f>O191*H191</f>
        <v>0</v>
      </c>
      <c r="Q191" s="206">
        <v>0.000176</v>
      </c>
      <c r="R191" s="206">
        <f>Q191*H191</f>
        <v>0.00052800000000000004</v>
      </c>
      <c r="S191" s="206">
        <v>0</v>
      </c>
      <c r="T191" s="206">
        <f>S191*H191</f>
        <v>0</v>
      </c>
      <c r="U191" s="207" t="s">
        <v>19</v>
      </c>
      <c r="V191" s="39"/>
      <c r="W191" s="39"/>
      <c r="X191" s="39"/>
      <c r="Y191" s="39"/>
      <c r="Z191" s="39"/>
      <c r="AA191" s="39"/>
      <c r="AB191" s="39"/>
      <c r="AC191" s="39"/>
      <c r="AD191" s="39"/>
      <c r="AE191" s="39"/>
      <c r="AR191" s="208" t="s">
        <v>136</v>
      </c>
      <c r="AT191" s="208" t="s">
        <v>132</v>
      </c>
      <c r="AU191" s="208" t="s">
        <v>80</v>
      </c>
      <c r="AY191" s="18" t="s">
        <v>130</v>
      </c>
      <c r="BE191" s="209">
        <f>IF(N191="základní",J191,0)</f>
        <v>0</v>
      </c>
      <c r="BF191" s="209">
        <f>IF(N191="snížená",J191,0)</f>
        <v>0</v>
      </c>
      <c r="BG191" s="209">
        <f>IF(N191="zákl. přenesená",J191,0)</f>
        <v>0</v>
      </c>
      <c r="BH191" s="209">
        <f>IF(N191="sníž. přenesená",J191,0)</f>
        <v>0</v>
      </c>
      <c r="BI191" s="209">
        <f>IF(N191="nulová",J191,0)</f>
        <v>0</v>
      </c>
      <c r="BJ191" s="18" t="s">
        <v>78</v>
      </c>
      <c r="BK191" s="209">
        <f>ROUND(I191*H191,2)</f>
        <v>0</v>
      </c>
      <c r="BL191" s="18" t="s">
        <v>136</v>
      </c>
      <c r="BM191" s="208" t="s">
        <v>298</v>
      </c>
    </row>
    <row r="192" s="2" customFormat="1">
      <c r="A192" s="39"/>
      <c r="B192" s="40"/>
      <c r="C192" s="41"/>
      <c r="D192" s="210" t="s">
        <v>138</v>
      </c>
      <c r="E192" s="41"/>
      <c r="F192" s="211" t="s">
        <v>297</v>
      </c>
      <c r="G192" s="41"/>
      <c r="H192" s="41"/>
      <c r="I192" s="212"/>
      <c r="J192" s="41"/>
      <c r="K192" s="41"/>
      <c r="L192" s="45"/>
      <c r="M192" s="213"/>
      <c r="N192" s="214"/>
      <c r="O192" s="85"/>
      <c r="P192" s="85"/>
      <c r="Q192" s="85"/>
      <c r="R192" s="85"/>
      <c r="S192" s="85"/>
      <c r="T192" s="85"/>
      <c r="U192" s="86"/>
      <c r="V192" s="39"/>
      <c r="W192" s="39"/>
      <c r="X192" s="39"/>
      <c r="Y192" s="39"/>
      <c r="Z192" s="39"/>
      <c r="AA192" s="39"/>
      <c r="AB192" s="39"/>
      <c r="AC192" s="39"/>
      <c r="AD192" s="39"/>
      <c r="AE192" s="39"/>
      <c r="AT192" s="18" t="s">
        <v>138</v>
      </c>
      <c r="AU192" s="18" t="s">
        <v>80</v>
      </c>
    </row>
    <row r="193" s="2" customFormat="1" ht="16.5" customHeight="1">
      <c r="A193" s="39"/>
      <c r="B193" s="40"/>
      <c r="C193" s="215" t="s">
        <v>299</v>
      </c>
      <c r="D193" s="215" t="s">
        <v>158</v>
      </c>
      <c r="E193" s="216" t="s">
        <v>300</v>
      </c>
      <c r="F193" s="217" t="s">
        <v>301</v>
      </c>
      <c r="G193" s="218" t="s">
        <v>150</v>
      </c>
      <c r="H193" s="219">
        <v>3</v>
      </c>
      <c r="I193" s="220"/>
      <c r="J193" s="221">
        <f>ROUND(I193*H193,2)</f>
        <v>0</v>
      </c>
      <c r="K193" s="217" t="s">
        <v>19</v>
      </c>
      <c r="L193" s="222"/>
      <c r="M193" s="223" t="s">
        <v>19</v>
      </c>
      <c r="N193" s="224" t="s">
        <v>44</v>
      </c>
      <c r="O193" s="85"/>
      <c r="P193" s="206">
        <f>O193*H193</f>
        <v>0</v>
      </c>
      <c r="Q193" s="206">
        <v>0.0089999999999999993</v>
      </c>
      <c r="R193" s="206">
        <f>Q193*H193</f>
        <v>0.026999999999999996</v>
      </c>
      <c r="S193" s="206">
        <v>0</v>
      </c>
      <c r="T193" s="206">
        <f>S193*H193</f>
        <v>0</v>
      </c>
      <c r="U193" s="207" t="s">
        <v>19</v>
      </c>
      <c r="V193" s="39"/>
      <c r="W193" s="39"/>
      <c r="X193" s="39"/>
      <c r="Y193" s="39"/>
      <c r="Z193" s="39"/>
      <c r="AA193" s="39"/>
      <c r="AB193" s="39"/>
      <c r="AC193" s="39"/>
      <c r="AD193" s="39"/>
      <c r="AE193" s="39"/>
      <c r="AR193" s="208" t="s">
        <v>161</v>
      </c>
      <c r="AT193" s="208" t="s">
        <v>158</v>
      </c>
      <c r="AU193" s="208" t="s">
        <v>80</v>
      </c>
      <c r="AY193" s="18" t="s">
        <v>130</v>
      </c>
      <c r="BE193" s="209">
        <f>IF(N193="základní",J193,0)</f>
        <v>0</v>
      </c>
      <c r="BF193" s="209">
        <f>IF(N193="snížená",J193,0)</f>
        <v>0</v>
      </c>
      <c r="BG193" s="209">
        <f>IF(N193="zákl. přenesená",J193,0)</f>
        <v>0</v>
      </c>
      <c r="BH193" s="209">
        <f>IF(N193="sníž. přenesená",J193,0)</f>
        <v>0</v>
      </c>
      <c r="BI193" s="209">
        <f>IF(N193="nulová",J193,0)</f>
        <v>0</v>
      </c>
      <c r="BJ193" s="18" t="s">
        <v>78</v>
      </c>
      <c r="BK193" s="209">
        <f>ROUND(I193*H193,2)</f>
        <v>0</v>
      </c>
      <c r="BL193" s="18" t="s">
        <v>136</v>
      </c>
      <c r="BM193" s="208" t="s">
        <v>302</v>
      </c>
    </row>
    <row r="194" s="2" customFormat="1">
      <c r="A194" s="39"/>
      <c r="B194" s="40"/>
      <c r="C194" s="41"/>
      <c r="D194" s="210" t="s">
        <v>138</v>
      </c>
      <c r="E194" s="41"/>
      <c r="F194" s="211" t="s">
        <v>301</v>
      </c>
      <c r="G194" s="41"/>
      <c r="H194" s="41"/>
      <c r="I194" s="212"/>
      <c r="J194" s="41"/>
      <c r="K194" s="41"/>
      <c r="L194" s="45"/>
      <c r="M194" s="213"/>
      <c r="N194" s="214"/>
      <c r="O194" s="85"/>
      <c r="P194" s="85"/>
      <c r="Q194" s="85"/>
      <c r="R194" s="85"/>
      <c r="S194" s="85"/>
      <c r="T194" s="85"/>
      <c r="U194" s="86"/>
      <c r="V194" s="39"/>
      <c r="W194" s="39"/>
      <c r="X194" s="39"/>
      <c r="Y194" s="39"/>
      <c r="Z194" s="39"/>
      <c r="AA194" s="39"/>
      <c r="AB194" s="39"/>
      <c r="AC194" s="39"/>
      <c r="AD194" s="39"/>
      <c r="AE194" s="39"/>
      <c r="AT194" s="18" t="s">
        <v>138</v>
      </c>
      <c r="AU194" s="18" t="s">
        <v>80</v>
      </c>
    </row>
    <row r="195" s="2" customFormat="1" ht="16.5" customHeight="1">
      <c r="A195" s="39"/>
      <c r="B195" s="40"/>
      <c r="C195" s="197" t="s">
        <v>303</v>
      </c>
      <c r="D195" s="197" t="s">
        <v>132</v>
      </c>
      <c r="E195" s="198" t="s">
        <v>304</v>
      </c>
      <c r="F195" s="199" t="s">
        <v>305</v>
      </c>
      <c r="G195" s="200" t="s">
        <v>285</v>
      </c>
      <c r="H195" s="201">
        <v>4</v>
      </c>
      <c r="I195" s="202"/>
      <c r="J195" s="203">
        <f>ROUND(I195*H195,2)</f>
        <v>0</v>
      </c>
      <c r="K195" s="199" t="s">
        <v>19</v>
      </c>
      <c r="L195" s="45"/>
      <c r="M195" s="204" t="s">
        <v>19</v>
      </c>
      <c r="N195" s="205" t="s">
        <v>44</v>
      </c>
      <c r="O195" s="85"/>
      <c r="P195" s="206">
        <f>O195*H195</f>
        <v>0</v>
      </c>
      <c r="Q195" s="206">
        <v>0</v>
      </c>
      <c r="R195" s="206">
        <f>Q195*H195</f>
        <v>0</v>
      </c>
      <c r="S195" s="206">
        <v>0</v>
      </c>
      <c r="T195" s="206">
        <f>S195*H195</f>
        <v>0</v>
      </c>
      <c r="U195" s="207" t="s">
        <v>19</v>
      </c>
      <c r="V195" s="39"/>
      <c r="W195" s="39"/>
      <c r="X195" s="39"/>
      <c r="Y195" s="39"/>
      <c r="Z195" s="39"/>
      <c r="AA195" s="39"/>
      <c r="AB195" s="39"/>
      <c r="AC195" s="39"/>
      <c r="AD195" s="39"/>
      <c r="AE195" s="39"/>
      <c r="AR195" s="208" t="s">
        <v>136</v>
      </c>
      <c r="AT195" s="208" t="s">
        <v>132</v>
      </c>
      <c r="AU195" s="208" t="s">
        <v>80</v>
      </c>
      <c r="AY195" s="18" t="s">
        <v>130</v>
      </c>
      <c r="BE195" s="209">
        <f>IF(N195="základní",J195,0)</f>
        <v>0</v>
      </c>
      <c r="BF195" s="209">
        <f>IF(N195="snížená",J195,0)</f>
        <v>0</v>
      </c>
      <c r="BG195" s="209">
        <f>IF(N195="zákl. přenesená",J195,0)</f>
        <v>0</v>
      </c>
      <c r="BH195" s="209">
        <f>IF(N195="sníž. přenesená",J195,0)</f>
        <v>0</v>
      </c>
      <c r="BI195" s="209">
        <f>IF(N195="nulová",J195,0)</f>
        <v>0</v>
      </c>
      <c r="BJ195" s="18" t="s">
        <v>78</v>
      </c>
      <c r="BK195" s="209">
        <f>ROUND(I195*H195,2)</f>
        <v>0</v>
      </c>
      <c r="BL195" s="18" t="s">
        <v>136</v>
      </c>
      <c r="BM195" s="208" t="s">
        <v>306</v>
      </c>
    </row>
    <row r="196" s="2" customFormat="1">
      <c r="A196" s="39"/>
      <c r="B196" s="40"/>
      <c r="C196" s="41"/>
      <c r="D196" s="210" t="s">
        <v>138</v>
      </c>
      <c r="E196" s="41"/>
      <c r="F196" s="211" t="s">
        <v>305</v>
      </c>
      <c r="G196" s="41"/>
      <c r="H196" s="41"/>
      <c r="I196" s="212"/>
      <c r="J196" s="41"/>
      <c r="K196" s="41"/>
      <c r="L196" s="45"/>
      <c r="M196" s="213"/>
      <c r="N196" s="214"/>
      <c r="O196" s="85"/>
      <c r="P196" s="85"/>
      <c r="Q196" s="85"/>
      <c r="R196" s="85"/>
      <c r="S196" s="85"/>
      <c r="T196" s="85"/>
      <c r="U196" s="86"/>
      <c r="V196" s="39"/>
      <c r="W196" s="39"/>
      <c r="X196" s="39"/>
      <c r="Y196" s="39"/>
      <c r="Z196" s="39"/>
      <c r="AA196" s="39"/>
      <c r="AB196" s="39"/>
      <c r="AC196" s="39"/>
      <c r="AD196" s="39"/>
      <c r="AE196" s="39"/>
      <c r="AT196" s="18" t="s">
        <v>138</v>
      </c>
      <c r="AU196" s="18" t="s">
        <v>80</v>
      </c>
    </row>
    <row r="197" s="2" customFormat="1" ht="16.5" customHeight="1">
      <c r="A197" s="39"/>
      <c r="B197" s="40"/>
      <c r="C197" s="197" t="s">
        <v>307</v>
      </c>
      <c r="D197" s="197" t="s">
        <v>132</v>
      </c>
      <c r="E197" s="198" t="s">
        <v>308</v>
      </c>
      <c r="F197" s="199" t="s">
        <v>309</v>
      </c>
      <c r="G197" s="200" t="s">
        <v>285</v>
      </c>
      <c r="H197" s="201">
        <v>4</v>
      </c>
      <c r="I197" s="202"/>
      <c r="J197" s="203">
        <f>ROUND(I197*H197,2)</f>
        <v>0</v>
      </c>
      <c r="K197" s="199" t="s">
        <v>19</v>
      </c>
      <c r="L197" s="45"/>
      <c r="M197" s="204" t="s">
        <v>19</v>
      </c>
      <c r="N197" s="205" t="s">
        <v>44</v>
      </c>
      <c r="O197" s="85"/>
      <c r="P197" s="206">
        <f>O197*H197</f>
        <v>0</v>
      </c>
      <c r="Q197" s="206">
        <v>0</v>
      </c>
      <c r="R197" s="206">
        <f>Q197*H197</f>
        <v>0</v>
      </c>
      <c r="S197" s="206">
        <v>0</v>
      </c>
      <c r="T197" s="206">
        <f>S197*H197</f>
        <v>0</v>
      </c>
      <c r="U197" s="207" t="s">
        <v>19</v>
      </c>
      <c r="V197" s="39"/>
      <c r="W197" s="39"/>
      <c r="X197" s="39"/>
      <c r="Y197" s="39"/>
      <c r="Z197" s="39"/>
      <c r="AA197" s="39"/>
      <c r="AB197" s="39"/>
      <c r="AC197" s="39"/>
      <c r="AD197" s="39"/>
      <c r="AE197" s="39"/>
      <c r="AR197" s="208" t="s">
        <v>136</v>
      </c>
      <c r="AT197" s="208" t="s">
        <v>132</v>
      </c>
      <c r="AU197" s="208" t="s">
        <v>80</v>
      </c>
      <c r="AY197" s="18" t="s">
        <v>130</v>
      </c>
      <c r="BE197" s="209">
        <f>IF(N197="základní",J197,0)</f>
        <v>0</v>
      </c>
      <c r="BF197" s="209">
        <f>IF(N197="snížená",J197,0)</f>
        <v>0</v>
      </c>
      <c r="BG197" s="209">
        <f>IF(N197="zákl. přenesená",J197,0)</f>
        <v>0</v>
      </c>
      <c r="BH197" s="209">
        <f>IF(N197="sníž. přenesená",J197,0)</f>
        <v>0</v>
      </c>
      <c r="BI197" s="209">
        <f>IF(N197="nulová",J197,0)</f>
        <v>0</v>
      </c>
      <c r="BJ197" s="18" t="s">
        <v>78</v>
      </c>
      <c r="BK197" s="209">
        <f>ROUND(I197*H197,2)</f>
        <v>0</v>
      </c>
      <c r="BL197" s="18" t="s">
        <v>136</v>
      </c>
      <c r="BM197" s="208" t="s">
        <v>310</v>
      </c>
    </row>
    <row r="198" s="2" customFormat="1">
      <c r="A198" s="39"/>
      <c r="B198" s="40"/>
      <c r="C198" s="41"/>
      <c r="D198" s="210" t="s">
        <v>138</v>
      </c>
      <c r="E198" s="41"/>
      <c r="F198" s="211" t="s">
        <v>309</v>
      </c>
      <c r="G198" s="41"/>
      <c r="H198" s="41"/>
      <c r="I198" s="212"/>
      <c r="J198" s="41"/>
      <c r="K198" s="41"/>
      <c r="L198" s="45"/>
      <c r="M198" s="213"/>
      <c r="N198" s="214"/>
      <c r="O198" s="85"/>
      <c r="P198" s="85"/>
      <c r="Q198" s="85"/>
      <c r="R198" s="85"/>
      <c r="S198" s="85"/>
      <c r="T198" s="85"/>
      <c r="U198" s="86"/>
      <c r="V198" s="39"/>
      <c r="W198" s="39"/>
      <c r="X198" s="39"/>
      <c r="Y198" s="39"/>
      <c r="Z198" s="39"/>
      <c r="AA198" s="39"/>
      <c r="AB198" s="39"/>
      <c r="AC198" s="39"/>
      <c r="AD198" s="39"/>
      <c r="AE198" s="39"/>
      <c r="AT198" s="18" t="s">
        <v>138</v>
      </c>
      <c r="AU198" s="18" t="s">
        <v>80</v>
      </c>
    </row>
    <row r="199" s="2" customFormat="1" ht="24.15" customHeight="1">
      <c r="A199" s="39"/>
      <c r="B199" s="40"/>
      <c r="C199" s="197" t="s">
        <v>311</v>
      </c>
      <c r="D199" s="197" t="s">
        <v>132</v>
      </c>
      <c r="E199" s="198" t="s">
        <v>312</v>
      </c>
      <c r="F199" s="199" t="s">
        <v>313</v>
      </c>
      <c r="G199" s="200" t="s">
        <v>135</v>
      </c>
      <c r="H199" s="201">
        <v>54.578000000000003</v>
      </c>
      <c r="I199" s="202"/>
      <c r="J199" s="203">
        <f>ROUND(I199*H199,2)</f>
        <v>0</v>
      </c>
      <c r="K199" s="199" t="s">
        <v>19</v>
      </c>
      <c r="L199" s="45"/>
      <c r="M199" s="204" t="s">
        <v>19</v>
      </c>
      <c r="N199" s="205" t="s">
        <v>44</v>
      </c>
      <c r="O199" s="85"/>
      <c r="P199" s="206">
        <f>O199*H199</f>
        <v>0</v>
      </c>
      <c r="Q199" s="206">
        <v>0</v>
      </c>
      <c r="R199" s="206">
        <f>Q199*H199</f>
        <v>0</v>
      </c>
      <c r="S199" s="206">
        <v>0.058999999999999997</v>
      </c>
      <c r="T199" s="206">
        <f>S199*H199</f>
        <v>3.2201019999999998</v>
      </c>
      <c r="U199" s="207" t="s">
        <v>19</v>
      </c>
      <c r="V199" s="39"/>
      <c r="W199" s="39"/>
      <c r="X199" s="39"/>
      <c r="Y199" s="39"/>
      <c r="Z199" s="39"/>
      <c r="AA199" s="39"/>
      <c r="AB199" s="39"/>
      <c r="AC199" s="39"/>
      <c r="AD199" s="39"/>
      <c r="AE199" s="39"/>
      <c r="AR199" s="208" t="s">
        <v>136</v>
      </c>
      <c r="AT199" s="208" t="s">
        <v>132</v>
      </c>
      <c r="AU199" s="208" t="s">
        <v>80</v>
      </c>
      <c r="AY199" s="18" t="s">
        <v>130</v>
      </c>
      <c r="BE199" s="209">
        <f>IF(N199="základní",J199,0)</f>
        <v>0</v>
      </c>
      <c r="BF199" s="209">
        <f>IF(N199="snížená",J199,0)</f>
        <v>0</v>
      </c>
      <c r="BG199" s="209">
        <f>IF(N199="zákl. přenesená",J199,0)</f>
        <v>0</v>
      </c>
      <c r="BH199" s="209">
        <f>IF(N199="sníž. přenesená",J199,0)</f>
        <v>0</v>
      </c>
      <c r="BI199" s="209">
        <f>IF(N199="nulová",J199,0)</f>
        <v>0</v>
      </c>
      <c r="BJ199" s="18" t="s">
        <v>78</v>
      </c>
      <c r="BK199" s="209">
        <f>ROUND(I199*H199,2)</f>
        <v>0</v>
      </c>
      <c r="BL199" s="18" t="s">
        <v>136</v>
      </c>
      <c r="BM199" s="208" t="s">
        <v>314</v>
      </c>
    </row>
    <row r="200" s="2" customFormat="1">
      <c r="A200" s="39"/>
      <c r="B200" s="40"/>
      <c r="C200" s="41"/>
      <c r="D200" s="210" t="s">
        <v>138</v>
      </c>
      <c r="E200" s="41"/>
      <c r="F200" s="211" t="s">
        <v>313</v>
      </c>
      <c r="G200" s="41"/>
      <c r="H200" s="41"/>
      <c r="I200" s="212"/>
      <c r="J200" s="41"/>
      <c r="K200" s="41"/>
      <c r="L200" s="45"/>
      <c r="M200" s="213"/>
      <c r="N200" s="214"/>
      <c r="O200" s="85"/>
      <c r="P200" s="85"/>
      <c r="Q200" s="85"/>
      <c r="R200" s="85"/>
      <c r="S200" s="85"/>
      <c r="T200" s="85"/>
      <c r="U200" s="86"/>
      <c r="V200" s="39"/>
      <c r="W200" s="39"/>
      <c r="X200" s="39"/>
      <c r="Y200" s="39"/>
      <c r="Z200" s="39"/>
      <c r="AA200" s="39"/>
      <c r="AB200" s="39"/>
      <c r="AC200" s="39"/>
      <c r="AD200" s="39"/>
      <c r="AE200" s="39"/>
      <c r="AT200" s="18" t="s">
        <v>138</v>
      </c>
      <c r="AU200" s="18" t="s">
        <v>80</v>
      </c>
    </row>
    <row r="201" s="2" customFormat="1" ht="24.15" customHeight="1">
      <c r="A201" s="39"/>
      <c r="B201" s="40"/>
      <c r="C201" s="197" t="s">
        <v>315</v>
      </c>
      <c r="D201" s="197" t="s">
        <v>132</v>
      </c>
      <c r="E201" s="198" t="s">
        <v>316</v>
      </c>
      <c r="F201" s="199" t="s">
        <v>317</v>
      </c>
      <c r="G201" s="200" t="s">
        <v>173</v>
      </c>
      <c r="H201" s="201">
        <v>37.399999999999999</v>
      </c>
      <c r="I201" s="202"/>
      <c r="J201" s="203">
        <f>ROUND(I201*H201,2)</f>
        <v>0</v>
      </c>
      <c r="K201" s="199" t="s">
        <v>19</v>
      </c>
      <c r="L201" s="45"/>
      <c r="M201" s="204" t="s">
        <v>19</v>
      </c>
      <c r="N201" s="205" t="s">
        <v>44</v>
      </c>
      <c r="O201" s="85"/>
      <c r="P201" s="206">
        <f>O201*H201</f>
        <v>0</v>
      </c>
      <c r="Q201" s="206">
        <v>0</v>
      </c>
      <c r="R201" s="206">
        <f>Q201*H201</f>
        <v>0</v>
      </c>
      <c r="S201" s="206">
        <v>0.050000000000000003</v>
      </c>
      <c r="T201" s="206">
        <f>S201*H201</f>
        <v>1.8700000000000001</v>
      </c>
      <c r="U201" s="207" t="s">
        <v>19</v>
      </c>
      <c r="V201" s="39"/>
      <c r="W201" s="39"/>
      <c r="X201" s="39"/>
      <c r="Y201" s="39"/>
      <c r="Z201" s="39"/>
      <c r="AA201" s="39"/>
      <c r="AB201" s="39"/>
      <c r="AC201" s="39"/>
      <c r="AD201" s="39"/>
      <c r="AE201" s="39"/>
      <c r="AR201" s="208" t="s">
        <v>136</v>
      </c>
      <c r="AT201" s="208" t="s">
        <v>132</v>
      </c>
      <c r="AU201" s="208" t="s">
        <v>80</v>
      </c>
      <c r="AY201" s="18" t="s">
        <v>130</v>
      </c>
      <c r="BE201" s="209">
        <f>IF(N201="základní",J201,0)</f>
        <v>0</v>
      </c>
      <c r="BF201" s="209">
        <f>IF(N201="snížená",J201,0)</f>
        <v>0</v>
      </c>
      <c r="BG201" s="209">
        <f>IF(N201="zákl. přenesená",J201,0)</f>
        <v>0</v>
      </c>
      <c r="BH201" s="209">
        <f>IF(N201="sníž. přenesená",J201,0)</f>
        <v>0</v>
      </c>
      <c r="BI201" s="209">
        <f>IF(N201="nulová",J201,0)</f>
        <v>0</v>
      </c>
      <c r="BJ201" s="18" t="s">
        <v>78</v>
      </c>
      <c r="BK201" s="209">
        <f>ROUND(I201*H201,2)</f>
        <v>0</v>
      </c>
      <c r="BL201" s="18" t="s">
        <v>136</v>
      </c>
      <c r="BM201" s="208" t="s">
        <v>318</v>
      </c>
    </row>
    <row r="202" s="2" customFormat="1">
      <c r="A202" s="39"/>
      <c r="B202" s="40"/>
      <c r="C202" s="41"/>
      <c r="D202" s="210" t="s">
        <v>138</v>
      </c>
      <c r="E202" s="41"/>
      <c r="F202" s="211" t="s">
        <v>317</v>
      </c>
      <c r="G202" s="41"/>
      <c r="H202" s="41"/>
      <c r="I202" s="212"/>
      <c r="J202" s="41"/>
      <c r="K202" s="41"/>
      <c r="L202" s="45"/>
      <c r="M202" s="213"/>
      <c r="N202" s="214"/>
      <c r="O202" s="85"/>
      <c r="P202" s="85"/>
      <c r="Q202" s="85"/>
      <c r="R202" s="85"/>
      <c r="S202" s="85"/>
      <c r="T202" s="85"/>
      <c r="U202" s="86"/>
      <c r="V202" s="39"/>
      <c r="W202" s="39"/>
      <c r="X202" s="39"/>
      <c r="Y202" s="39"/>
      <c r="Z202" s="39"/>
      <c r="AA202" s="39"/>
      <c r="AB202" s="39"/>
      <c r="AC202" s="39"/>
      <c r="AD202" s="39"/>
      <c r="AE202" s="39"/>
      <c r="AT202" s="18" t="s">
        <v>138</v>
      </c>
      <c r="AU202" s="18" t="s">
        <v>80</v>
      </c>
    </row>
    <row r="203" s="2" customFormat="1" ht="16.5" customHeight="1">
      <c r="A203" s="39"/>
      <c r="B203" s="40"/>
      <c r="C203" s="197" t="s">
        <v>319</v>
      </c>
      <c r="D203" s="197" t="s">
        <v>132</v>
      </c>
      <c r="E203" s="198" t="s">
        <v>320</v>
      </c>
      <c r="F203" s="199" t="s">
        <v>321</v>
      </c>
      <c r="G203" s="200" t="s">
        <v>173</v>
      </c>
      <c r="H203" s="201">
        <v>68.599999999999994</v>
      </c>
      <c r="I203" s="202"/>
      <c r="J203" s="203">
        <f>ROUND(I203*H203,2)</f>
        <v>0</v>
      </c>
      <c r="K203" s="199" t="s">
        <v>19</v>
      </c>
      <c r="L203" s="45"/>
      <c r="M203" s="204" t="s">
        <v>19</v>
      </c>
      <c r="N203" s="205" t="s">
        <v>44</v>
      </c>
      <c r="O203" s="85"/>
      <c r="P203" s="206">
        <f>O203*H203</f>
        <v>0</v>
      </c>
      <c r="Q203" s="206">
        <v>0</v>
      </c>
      <c r="R203" s="206">
        <f>Q203*H203</f>
        <v>0</v>
      </c>
      <c r="S203" s="206">
        <v>0.021999999999999999</v>
      </c>
      <c r="T203" s="206">
        <f>S203*H203</f>
        <v>1.5091999999999999</v>
      </c>
      <c r="U203" s="207" t="s">
        <v>19</v>
      </c>
      <c r="V203" s="39"/>
      <c r="W203" s="39"/>
      <c r="X203" s="39"/>
      <c r="Y203" s="39"/>
      <c r="Z203" s="39"/>
      <c r="AA203" s="39"/>
      <c r="AB203" s="39"/>
      <c r="AC203" s="39"/>
      <c r="AD203" s="39"/>
      <c r="AE203" s="39"/>
      <c r="AR203" s="208" t="s">
        <v>136</v>
      </c>
      <c r="AT203" s="208" t="s">
        <v>132</v>
      </c>
      <c r="AU203" s="208" t="s">
        <v>80</v>
      </c>
      <c r="AY203" s="18" t="s">
        <v>130</v>
      </c>
      <c r="BE203" s="209">
        <f>IF(N203="základní",J203,0)</f>
        <v>0</v>
      </c>
      <c r="BF203" s="209">
        <f>IF(N203="snížená",J203,0)</f>
        <v>0</v>
      </c>
      <c r="BG203" s="209">
        <f>IF(N203="zákl. přenesená",J203,0)</f>
        <v>0</v>
      </c>
      <c r="BH203" s="209">
        <f>IF(N203="sníž. přenesená",J203,0)</f>
        <v>0</v>
      </c>
      <c r="BI203" s="209">
        <f>IF(N203="nulová",J203,0)</f>
        <v>0</v>
      </c>
      <c r="BJ203" s="18" t="s">
        <v>78</v>
      </c>
      <c r="BK203" s="209">
        <f>ROUND(I203*H203,2)</f>
        <v>0</v>
      </c>
      <c r="BL203" s="18" t="s">
        <v>136</v>
      </c>
      <c r="BM203" s="208" t="s">
        <v>322</v>
      </c>
    </row>
    <row r="204" s="2" customFormat="1">
      <c r="A204" s="39"/>
      <c r="B204" s="40"/>
      <c r="C204" s="41"/>
      <c r="D204" s="210" t="s">
        <v>138</v>
      </c>
      <c r="E204" s="41"/>
      <c r="F204" s="211" t="s">
        <v>321</v>
      </c>
      <c r="G204" s="41"/>
      <c r="H204" s="41"/>
      <c r="I204" s="212"/>
      <c r="J204" s="41"/>
      <c r="K204" s="41"/>
      <c r="L204" s="45"/>
      <c r="M204" s="213"/>
      <c r="N204" s="214"/>
      <c r="O204" s="85"/>
      <c r="P204" s="85"/>
      <c r="Q204" s="85"/>
      <c r="R204" s="85"/>
      <c r="S204" s="85"/>
      <c r="T204" s="85"/>
      <c r="U204" s="86"/>
      <c r="V204" s="39"/>
      <c r="W204" s="39"/>
      <c r="X204" s="39"/>
      <c r="Y204" s="39"/>
      <c r="Z204" s="39"/>
      <c r="AA204" s="39"/>
      <c r="AB204" s="39"/>
      <c r="AC204" s="39"/>
      <c r="AD204" s="39"/>
      <c r="AE204" s="39"/>
      <c r="AT204" s="18" t="s">
        <v>138</v>
      </c>
      <c r="AU204" s="18" t="s">
        <v>80</v>
      </c>
    </row>
    <row r="205" s="2" customFormat="1" ht="24.15" customHeight="1">
      <c r="A205" s="39"/>
      <c r="B205" s="40"/>
      <c r="C205" s="197" t="s">
        <v>323</v>
      </c>
      <c r="D205" s="197" t="s">
        <v>132</v>
      </c>
      <c r="E205" s="198" t="s">
        <v>324</v>
      </c>
      <c r="F205" s="199" t="s">
        <v>325</v>
      </c>
      <c r="G205" s="200" t="s">
        <v>173</v>
      </c>
      <c r="H205" s="201">
        <v>0.59999999999999998</v>
      </c>
      <c r="I205" s="202"/>
      <c r="J205" s="203">
        <f>ROUND(I205*H205,2)</f>
        <v>0</v>
      </c>
      <c r="K205" s="199" t="s">
        <v>19</v>
      </c>
      <c r="L205" s="45"/>
      <c r="M205" s="204" t="s">
        <v>19</v>
      </c>
      <c r="N205" s="205" t="s">
        <v>44</v>
      </c>
      <c r="O205" s="85"/>
      <c r="P205" s="206">
        <f>O205*H205</f>
        <v>0</v>
      </c>
      <c r="Q205" s="206">
        <v>0.001054</v>
      </c>
      <c r="R205" s="206">
        <f>Q205*H205</f>
        <v>0.00063239999999999998</v>
      </c>
      <c r="S205" s="206">
        <v>0.0061999999999999998</v>
      </c>
      <c r="T205" s="206">
        <f>S205*H205</f>
        <v>0.0037199999999999998</v>
      </c>
      <c r="U205" s="207" t="s">
        <v>19</v>
      </c>
      <c r="V205" s="39"/>
      <c r="W205" s="39"/>
      <c r="X205" s="39"/>
      <c r="Y205" s="39"/>
      <c r="Z205" s="39"/>
      <c r="AA205" s="39"/>
      <c r="AB205" s="39"/>
      <c r="AC205" s="39"/>
      <c r="AD205" s="39"/>
      <c r="AE205" s="39"/>
      <c r="AR205" s="208" t="s">
        <v>136</v>
      </c>
      <c r="AT205" s="208" t="s">
        <v>132</v>
      </c>
      <c r="AU205" s="208" t="s">
        <v>80</v>
      </c>
      <c r="AY205" s="18" t="s">
        <v>130</v>
      </c>
      <c r="BE205" s="209">
        <f>IF(N205="základní",J205,0)</f>
        <v>0</v>
      </c>
      <c r="BF205" s="209">
        <f>IF(N205="snížená",J205,0)</f>
        <v>0</v>
      </c>
      <c r="BG205" s="209">
        <f>IF(N205="zákl. přenesená",J205,0)</f>
        <v>0</v>
      </c>
      <c r="BH205" s="209">
        <f>IF(N205="sníž. přenesená",J205,0)</f>
        <v>0</v>
      </c>
      <c r="BI205" s="209">
        <f>IF(N205="nulová",J205,0)</f>
        <v>0</v>
      </c>
      <c r="BJ205" s="18" t="s">
        <v>78</v>
      </c>
      <c r="BK205" s="209">
        <f>ROUND(I205*H205,2)</f>
        <v>0</v>
      </c>
      <c r="BL205" s="18" t="s">
        <v>136</v>
      </c>
      <c r="BM205" s="208" t="s">
        <v>326</v>
      </c>
    </row>
    <row r="206" s="2" customFormat="1">
      <c r="A206" s="39"/>
      <c r="B206" s="40"/>
      <c r="C206" s="41"/>
      <c r="D206" s="210" t="s">
        <v>138</v>
      </c>
      <c r="E206" s="41"/>
      <c r="F206" s="211" t="s">
        <v>325</v>
      </c>
      <c r="G206" s="41"/>
      <c r="H206" s="41"/>
      <c r="I206" s="212"/>
      <c r="J206" s="41"/>
      <c r="K206" s="41"/>
      <c r="L206" s="45"/>
      <c r="M206" s="213"/>
      <c r="N206" s="214"/>
      <c r="O206" s="85"/>
      <c r="P206" s="85"/>
      <c r="Q206" s="85"/>
      <c r="R206" s="85"/>
      <c r="S206" s="85"/>
      <c r="T206" s="85"/>
      <c r="U206" s="86"/>
      <c r="V206" s="39"/>
      <c r="W206" s="39"/>
      <c r="X206" s="39"/>
      <c r="Y206" s="39"/>
      <c r="Z206" s="39"/>
      <c r="AA206" s="39"/>
      <c r="AB206" s="39"/>
      <c r="AC206" s="39"/>
      <c r="AD206" s="39"/>
      <c r="AE206" s="39"/>
      <c r="AT206" s="18" t="s">
        <v>138</v>
      </c>
      <c r="AU206" s="18" t="s">
        <v>80</v>
      </c>
    </row>
    <row r="207" s="2" customFormat="1" ht="21.75" customHeight="1">
      <c r="A207" s="39"/>
      <c r="B207" s="40"/>
      <c r="C207" s="197" t="s">
        <v>327</v>
      </c>
      <c r="D207" s="197" t="s">
        <v>132</v>
      </c>
      <c r="E207" s="198" t="s">
        <v>328</v>
      </c>
      <c r="F207" s="199" t="s">
        <v>329</v>
      </c>
      <c r="G207" s="200" t="s">
        <v>330</v>
      </c>
      <c r="H207" s="201">
        <v>4</v>
      </c>
      <c r="I207" s="202"/>
      <c r="J207" s="203">
        <f>ROUND(I207*H207,2)</f>
        <v>0</v>
      </c>
      <c r="K207" s="199" t="s">
        <v>19</v>
      </c>
      <c r="L207" s="45"/>
      <c r="M207" s="204" t="s">
        <v>19</v>
      </c>
      <c r="N207" s="205" t="s">
        <v>44</v>
      </c>
      <c r="O207" s="85"/>
      <c r="P207" s="206">
        <f>O207*H207</f>
        <v>0</v>
      </c>
      <c r="Q207" s="206">
        <v>0</v>
      </c>
      <c r="R207" s="206">
        <f>Q207*H207</f>
        <v>0</v>
      </c>
      <c r="S207" s="206">
        <v>0</v>
      </c>
      <c r="T207" s="206">
        <f>S207*H207</f>
        <v>0</v>
      </c>
      <c r="U207" s="207" t="s">
        <v>19</v>
      </c>
      <c r="V207" s="39"/>
      <c r="W207" s="39"/>
      <c r="X207" s="39"/>
      <c r="Y207" s="39"/>
      <c r="Z207" s="39"/>
      <c r="AA207" s="39"/>
      <c r="AB207" s="39"/>
      <c r="AC207" s="39"/>
      <c r="AD207" s="39"/>
      <c r="AE207" s="39"/>
      <c r="AR207" s="208" t="s">
        <v>136</v>
      </c>
      <c r="AT207" s="208" t="s">
        <v>132</v>
      </c>
      <c r="AU207" s="208" t="s">
        <v>80</v>
      </c>
      <c r="AY207" s="18" t="s">
        <v>130</v>
      </c>
      <c r="BE207" s="209">
        <f>IF(N207="základní",J207,0)</f>
        <v>0</v>
      </c>
      <c r="BF207" s="209">
        <f>IF(N207="snížená",J207,0)</f>
        <v>0</v>
      </c>
      <c r="BG207" s="209">
        <f>IF(N207="zákl. přenesená",J207,0)</f>
        <v>0</v>
      </c>
      <c r="BH207" s="209">
        <f>IF(N207="sníž. přenesená",J207,0)</f>
        <v>0</v>
      </c>
      <c r="BI207" s="209">
        <f>IF(N207="nulová",J207,0)</f>
        <v>0</v>
      </c>
      <c r="BJ207" s="18" t="s">
        <v>78</v>
      </c>
      <c r="BK207" s="209">
        <f>ROUND(I207*H207,2)</f>
        <v>0</v>
      </c>
      <c r="BL207" s="18" t="s">
        <v>136</v>
      </c>
      <c r="BM207" s="208" t="s">
        <v>331</v>
      </c>
    </row>
    <row r="208" s="2" customFormat="1">
      <c r="A208" s="39"/>
      <c r="B208" s="40"/>
      <c r="C208" s="41"/>
      <c r="D208" s="210" t="s">
        <v>138</v>
      </c>
      <c r="E208" s="41"/>
      <c r="F208" s="211" t="s">
        <v>329</v>
      </c>
      <c r="G208" s="41"/>
      <c r="H208" s="41"/>
      <c r="I208" s="212"/>
      <c r="J208" s="41"/>
      <c r="K208" s="41"/>
      <c r="L208" s="45"/>
      <c r="M208" s="213"/>
      <c r="N208" s="214"/>
      <c r="O208" s="85"/>
      <c r="P208" s="85"/>
      <c r="Q208" s="85"/>
      <c r="R208" s="85"/>
      <c r="S208" s="85"/>
      <c r="T208" s="85"/>
      <c r="U208" s="86"/>
      <c r="V208" s="39"/>
      <c r="W208" s="39"/>
      <c r="X208" s="39"/>
      <c r="Y208" s="39"/>
      <c r="Z208" s="39"/>
      <c r="AA208" s="39"/>
      <c r="AB208" s="39"/>
      <c r="AC208" s="39"/>
      <c r="AD208" s="39"/>
      <c r="AE208" s="39"/>
      <c r="AT208" s="18" t="s">
        <v>138</v>
      </c>
      <c r="AU208" s="18" t="s">
        <v>80</v>
      </c>
    </row>
    <row r="209" s="2" customFormat="1" ht="37.8" customHeight="1">
      <c r="A209" s="39"/>
      <c r="B209" s="40"/>
      <c r="C209" s="197" t="s">
        <v>332</v>
      </c>
      <c r="D209" s="197" t="s">
        <v>132</v>
      </c>
      <c r="E209" s="198" t="s">
        <v>333</v>
      </c>
      <c r="F209" s="199" t="s">
        <v>334</v>
      </c>
      <c r="G209" s="200" t="s">
        <v>335</v>
      </c>
      <c r="H209" s="201">
        <v>4</v>
      </c>
      <c r="I209" s="202"/>
      <c r="J209" s="203">
        <f>ROUND(I209*H209,2)</f>
        <v>0</v>
      </c>
      <c r="K209" s="199" t="s">
        <v>19</v>
      </c>
      <c r="L209" s="45"/>
      <c r="M209" s="204" t="s">
        <v>19</v>
      </c>
      <c r="N209" s="205" t="s">
        <v>44</v>
      </c>
      <c r="O209" s="85"/>
      <c r="P209" s="206">
        <f>O209*H209</f>
        <v>0</v>
      </c>
      <c r="Q209" s="206">
        <v>0</v>
      </c>
      <c r="R209" s="206">
        <f>Q209*H209</f>
        <v>0</v>
      </c>
      <c r="S209" s="206">
        <v>1</v>
      </c>
      <c r="T209" s="206">
        <f>S209*H209</f>
        <v>4</v>
      </c>
      <c r="U209" s="207" t="s">
        <v>19</v>
      </c>
      <c r="V209" s="39"/>
      <c r="W209" s="39"/>
      <c r="X209" s="39"/>
      <c r="Y209" s="39"/>
      <c r="Z209" s="39"/>
      <c r="AA209" s="39"/>
      <c r="AB209" s="39"/>
      <c r="AC209" s="39"/>
      <c r="AD209" s="39"/>
      <c r="AE209" s="39"/>
      <c r="AR209" s="208" t="s">
        <v>136</v>
      </c>
      <c r="AT209" s="208" t="s">
        <v>132</v>
      </c>
      <c r="AU209" s="208" t="s">
        <v>80</v>
      </c>
      <c r="AY209" s="18" t="s">
        <v>130</v>
      </c>
      <c r="BE209" s="209">
        <f>IF(N209="základní",J209,0)</f>
        <v>0</v>
      </c>
      <c r="BF209" s="209">
        <f>IF(N209="snížená",J209,0)</f>
        <v>0</v>
      </c>
      <c r="BG209" s="209">
        <f>IF(N209="zákl. přenesená",J209,0)</f>
        <v>0</v>
      </c>
      <c r="BH209" s="209">
        <f>IF(N209="sníž. přenesená",J209,0)</f>
        <v>0</v>
      </c>
      <c r="BI209" s="209">
        <f>IF(N209="nulová",J209,0)</f>
        <v>0</v>
      </c>
      <c r="BJ209" s="18" t="s">
        <v>78</v>
      </c>
      <c r="BK209" s="209">
        <f>ROUND(I209*H209,2)</f>
        <v>0</v>
      </c>
      <c r="BL209" s="18" t="s">
        <v>136</v>
      </c>
      <c r="BM209" s="208" t="s">
        <v>336</v>
      </c>
    </row>
    <row r="210" s="2" customFormat="1">
      <c r="A210" s="39"/>
      <c r="B210" s="40"/>
      <c r="C210" s="41"/>
      <c r="D210" s="210" t="s">
        <v>138</v>
      </c>
      <c r="E210" s="41"/>
      <c r="F210" s="211" t="s">
        <v>337</v>
      </c>
      <c r="G210" s="41"/>
      <c r="H210" s="41"/>
      <c r="I210" s="212"/>
      <c r="J210" s="41"/>
      <c r="K210" s="41"/>
      <c r="L210" s="45"/>
      <c r="M210" s="213"/>
      <c r="N210" s="214"/>
      <c r="O210" s="85"/>
      <c r="P210" s="85"/>
      <c r="Q210" s="85"/>
      <c r="R210" s="85"/>
      <c r="S210" s="85"/>
      <c r="T210" s="85"/>
      <c r="U210" s="86"/>
      <c r="V210" s="39"/>
      <c r="W210" s="39"/>
      <c r="X210" s="39"/>
      <c r="Y210" s="39"/>
      <c r="Z210" s="39"/>
      <c r="AA210" s="39"/>
      <c r="AB210" s="39"/>
      <c r="AC210" s="39"/>
      <c r="AD210" s="39"/>
      <c r="AE210" s="39"/>
      <c r="AT210" s="18" t="s">
        <v>138</v>
      </c>
      <c r="AU210" s="18" t="s">
        <v>80</v>
      </c>
    </row>
    <row r="211" s="2" customFormat="1" ht="24.15" customHeight="1">
      <c r="A211" s="39"/>
      <c r="B211" s="40"/>
      <c r="C211" s="197" t="s">
        <v>338</v>
      </c>
      <c r="D211" s="197" t="s">
        <v>132</v>
      </c>
      <c r="E211" s="198" t="s">
        <v>339</v>
      </c>
      <c r="F211" s="199" t="s">
        <v>340</v>
      </c>
      <c r="G211" s="200" t="s">
        <v>150</v>
      </c>
      <c r="H211" s="201">
        <v>29</v>
      </c>
      <c r="I211" s="202"/>
      <c r="J211" s="203">
        <f>ROUND(I211*H211,2)</f>
        <v>0</v>
      </c>
      <c r="K211" s="199" t="s">
        <v>19</v>
      </c>
      <c r="L211" s="45"/>
      <c r="M211" s="204" t="s">
        <v>19</v>
      </c>
      <c r="N211" s="205" t="s">
        <v>44</v>
      </c>
      <c r="O211" s="85"/>
      <c r="P211" s="206">
        <f>O211*H211</f>
        <v>0</v>
      </c>
      <c r="Q211" s="206">
        <v>0</v>
      </c>
      <c r="R211" s="206">
        <f>Q211*H211</f>
        <v>0</v>
      </c>
      <c r="S211" s="206">
        <v>1</v>
      </c>
      <c r="T211" s="206">
        <f>S211*H211</f>
        <v>29</v>
      </c>
      <c r="U211" s="207" t="s">
        <v>19</v>
      </c>
      <c r="V211" s="39"/>
      <c r="W211" s="39"/>
      <c r="X211" s="39"/>
      <c r="Y211" s="39"/>
      <c r="Z211" s="39"/>
      <c r="AA211" s="39"/>
      <c r="AB211" s="39"/>
      <c r="AC211" s="39"/>
      <c r="AD211" s="39"/>
      <c r="AE211" s="39"/>
      <c r="AR211" s="208" t="s">
        <v>136</v>
      </c>
      <c r="AT211" s="208" t="s">
        <v>132</v>
      </c>
      <c r="AU211" s="208" t="s">
        <v>80</v>
      </c>
      <c r="AY211" s="18" t="s">
        <v>130</v>
      </c>
      <c r="BE211" s="209">
        <f>IF(N211="základní",J211,0)</f>
        <v>0</v>
      </c>
      <c r="BF211" s="209">
        <f>IF(N211="snížená",J211,0)</f>
        <v>0</v>
      </c>
      <c r="BG211" s="209">
        <f>IF(N211="zákl. přenesená",J211,0)</f>
        <v>0</v>
      </c>
      <c r="BH211" s="209">
        <f>IF(N211="sníž. přenesená",J211,0)</f>
        <v>0</v>
      </c>
      <c r="BI211" s="209">
        <f>IF(N211="nulová",J211,0)</f>
        <v>0</v>
      </c>
      <c r="BJ211" s="18" t="s">
        <v>78</v>
      </c>
      <c r="BK211" s="209">
        <f>ROUND(I211*H211,2)</f>
        <v>0</v>
      </c>
      <c r="BL211" s="18" t="s">
        <v>136</v>
      </c>
      <c r="BM211" s="208" t="s">
        <v>341</v>
      </c>
    </row>
    <row r="212" s="2" customFormat="1">
      <c r="A212" s="39"/>
      <c r="B212" s="40"/>
      <c r="C212" s="41"/>
      <c r="D212" s="210" t="s">
        <v>138</v>
      </c>
      <c r="E212" s="41"/>
      <c r="F212" s="211" t="s">
        <v>340</v>
      </c>
      <c r="G212" s="41"/>
      <c r="H212" s="41"/>
      <c r="I212" s="212"/>
      <c r="J212" s="41"/>
      <c r="K212" s="41"/>
      <c r="L212" s="45"/>
      <c r="M212" s="213"/>
      <c r="N212" s="214"/>
      <c r="O212" s="85"/>
      <c r="P212" s="85"/>
      <c r="Q212" s="85"/>
      <c r="R212" s="85"/>
      <c r="S212" s="85"/>
      <c r="T212" s="85"/>
      <c r="U212" s="86"/>
      <c r="V212" s="39"/>
      <c r="W212" s="39"/>
      <c r="X212" s="39"/>
      <c r="Y212" s="39"/>
      <c r="Z212" s="39"/>
      <c r="AA212" s="39"/>
      <c r="AB212" s="39"/>
      <c r="AC212" s="39"/>
      <c r="AD212" s="39"/>
      <c r="AE212" s="39"/>
      <c r="AT212" s="18" t="s">
        <v>138</v>
      </c>
      <c r="AU212" s="18" t="s">
        <v>80</v>
      </c>
    </row>
    <row r="213" s="2" customFormat="1" ht="24.15" customHeight="1">
      <c r="A213" s="39"/>
      <c r="B213" s="40"/>
      <c r="C213" s="197" t="s">
        <v>342</v>
      </c>
      <c r="D213" s="197" t="s">
        <v>132</v>
      </c>
      <c r="E213" s="198" t="s">
        <v>343</v>
      </c>
      <c r="F213" s="199" t="s">
        <v>344</v>
      </c>
      <c r="G213" s="200" t="s">
        <v>150</v>
      </c>
      <c r="H213" s="201">
        <v>1</v>
      </c>
      <c r="I213" s="202"/>
      <c r="J213" s="203">
        <f>ROUND(I213*H213,2)</f>
        <v>0</v>
      </c>
      <c r="K213" s="199" t="s">
        <v>19</v>
      </c>
      <c r="L213" s="45"/>
      <c r="M213" s="204" t="s">
        <v>19</v>
      </c>
      <c r="N213" s="205" t="s">
        <v>44</v>
      </c>
      <c r="O213" s="85"/>
      <c r="P213" s="206">
        <f>O213*H213</f>
        <v>0</v>
      </c>
      <c r="Q213" s="206">
        <v>0</v>
      </c>
      <c r="R213" s="206">
        <f>Q213*H213</f>
        <v>0</v>
      </c>
      <c r="S213" s="206">
        <v>1</v>
      </c>
      <c r="T213" s="206">
        <f>S213*H213</f>
        <v>1</v>
      </c>
      <c r="U213" s="207" t="s">
        <v>19</v>
      </c>
      <c r="V213" s="39"/>
      <c r="W213" s="39"/>
      <c r="X213" s="39"/>
      <c r="Y213" s="39"/>
      <c r="Z213" s="39"/>
      <c r="AA213" s="39"/>
      <c r="AB213" s="39"/>
      <c r="AC213" s="39"/>
      <c r="AD213" s="39"/>
      <c r="AE213" s="39"/>
      <c r="AR213" s="208" t="s">
        <v>136</v>
      </c>
      <c r="AT213" s="208" t="s">
        <v>132</v>
      </c>
      <c r="AU213" s="208" t="s">
        <v>80</v>
      </c>
      <c r="AY213" s="18" t="s">
        <v>130</v>
      </c>
      <c r="BE213" s="209">
        <f>IF(N213="základní",J213,0)</f>
        <v>0</v>
      </c>
      <c r="BF213" s="209">
        <f>IF(N213="snížená",J213,0)</f>
        <v>0</v>
      </c>
      <c r="BG213" s="209">
        <f>IF(N213="zákl. přenesená",J213,0)</f>
        <v>0</v>
      </c>
      <c r="BH213" s="209">
        <f>IF(N213="sníž. přenesená",J213,0)</f>
        <v>0</v>
      </c>
      <c r="BI213" s="209">
        <f>IF(N213="nulová",J213,0)</f>
        <v>0</v>
      </c>
      <c r="BJ213" s="18" t="s">
        <v>78</v>
      </c>
      <c r="BK213" s="209">
        <f>ROUND(I213*H213,2)</f>
        <v>0</v>
      </c>
      <c r="BL213" s="18" t="s">
        <v>136</v>
      </c>
      <c r="BM213" s="208" t="s">
        <v>345</v>
      </c>
    </row>
    <row r="214" s="2" customFormat="1">
      <c r="A214" s="39"/>
      <c r="B214" s="40"/>
      <c r="C214" s="41"/>
      <c r="D214" s="210" t="s">
        <v>138</v>
      </c>
      <c r="E214" s="41"/>
      <c r="F214" s="211" t="s">
        <v>344</v>
      </c>
      <c r="G214" s="41"/>
      <c r="H214" s="41"/>
      <c r="I214" s="212"/>
      <c r="J214" s="41"/>
      <c r="K214" s="41"/>
      <c r="L214" s="45"/>
      <c r="M214" s="213"/>
      <c r="N214" s="214"/>
      <c r="O214" s="85"/>
      <c r="P214" s="85"/>
      <c r="Q214" s="85"/>
      <c r="R214" s="85"/>
      <c r="S214" s="85"/>
      <c r="T214" s="85"/>
      <c r="U214" s="86"/>
      <c r="V214" s="39"/>
      <c r="W214" s="39"/>
      <c r="X214" s="39"/>
      <c r="Y214" s="39"/>
      <c r="Z214" s="39"/>
      <c r="AA214" s="39"/>
      <c r="AB214" s="39"/>
      <c r="AC214" s="39"/>
      <c r="AD214" s="39"/>
      <c r="AE214" s="39"/>
      <c r="AT214" s="18" t="s">
        <v>138</v>
      </c>
      <c r="AU214" s="18" t="s">
        <v>80</v>
      </c>
    </row>
    <row r="215" s="2" customFormat="1" ht="16.5" customHeight="1">
      <c r="A215" s="39"/>
      <c r="B215" s="40"/>
      <c r="C215" s="197" t="s">
        <v>346</v>
      </c>
      <c r="D215" s="197" t="s">
        <v>132</v>
      </c>
      <c r="E215" s="198" t="s">
        <v>347</v>
      </c>
      <c r="F215" s="199" t="s">
        <v>348</v>
      </c>
      <c r="G215" s="200" t="s">
        <v>135</v>
      </c>
      <c r="H215" s="201">
        <v>2.8319999999999999</v>
      </c>
      <c r="I215" s="202"/>
      <c r="J215" s="203">
        <f>ROUND(I215*H215,2)</f>
        <v>0</v>
      </c>
      <c r="K215" s="199" t="s">
        <v>19</v>
      </c>
      <c r="L215" s="45"/>
      <c r="M215" s="204" t="s">
        <v>19</v>
      </c>
      <c r="N215" s="205" t="s">
        <v>44</v>
      </c>
      <c r="O215" s="85"/>
      <c r="P215" s="206">
        <f>O215*H215</f>
        <v>0</v>
      </c>
      <c r="Q215" s="206">
        <v>0</v>
      </c>
      <c r="R215" s="206">
        <f>Q215*H215</f>
        <v>0</v>
      </c>
      <c r="S215" s="206">
        <v>0.245</v>
      </c>
      <c r="T215" s="206">
        <f>S215*H215</f>
        <v>0.6938399999999999</v>
      </c>
      <c r="U215" s="207" t="s">
        <v>19</v>
      </c>
      <c r="V215" s="39"/>
      <c r="W215" s="39"/>
      <c r="X215" s="39"/>
      <c r="Y215" s="39"/>
      <c r="Z215" s="39"/>
      <c r="AA215" s="39"/>
      <c r="AB215" s="39"/>
      <c r="AC215" s="39"/>
      <c r="AD215" s="39"/>
      <c r="AE215" s="39"/>
      <c r="AR215" s="208" t="s">
        <v>136</v>
      </c>
      <c r="AT215" s="208" t="s">
        <v>132</v>
      </c>
      <c r="AU215" s="208" t="s">
        <v>80</v>
      </c>
      <c r="AY215" s="18" t="s">
        <v>130</v>
      </c>
      <c r="BE215" s="209">
        <f>IF(N215="základní",J215,0)</f>
        <v>0</v>
      </c>
      <c r="BF215" s="209">
        <f>IF(N215="snížená",J215,0)</f>
        <v>0</v>
      </c>
      <c r="BG215" s="209">
        <f>IF(N215="zákl. přenesená",J215,0)</f>
        <v>0</v>
      </c>
      <c r="BH215" s="209">
        <f>IF(N215="sníž. přenesená",J215,0)</f>
        <v>0</v>
      </c>
      <c r="BI215" s="209">
        <f>IF(N215="nulová",J215,0)</f>
        <v>0</v>
      </c>
      <c r="BJ215" s="18" t="s">
        <v>78</v>
      </c>
      <c r="BK215" s="209">
        <f>ROUND(I215*H215,2)</f>
        <v>0</v>
      </c>
      <c r="BL215" s="18" t="s">
        <v>136</v>
      </c>
      <c r="BM215" s="208" t="s">
        <v>349</v>
      </c>
    </row>
    <row r="216" s="2" customFormat="1">
      <c r="A216" s="39"/>
      <c r="B216" s="40"/>
      <c r="C216" s="41"/>
      <c r="D216" s="210" t="s">
        <v>138</v>
      </c>
      <c r="E216" s="41"/>
      <c r="F216" s="211" t="s">
        <v>348</v>
      </c>
      <c r="G216" s="41"/>
      <c r="H216" s="41"/>
      <c r="I216" s="212"/>
      <c r="J216" s="41"/>
      <c r="K216" s="41"/>
      <c r="L216" s="45"/>
      <c r="M216" s="213"/>
      <c r="N216" s="214"/>
      <c r="O216" s="85"/>
      <c r="P216" s="85"/>
      <c r="Q216" s="85"/>
      <c r="R216" s="85"/>
      <c r="S216" s="85"/>
      <c r="T216" s="85"/>
      <c r="U216" s="86"/>
      <c r="V216" s="39"/>
      <c r="W216" s="39"/>
      <c r="X216" s="39"/>
      <c r="Y216" s="39"/>
      <c r="Z216" s="39"/>
      <c r="AA216" s="39"/>
      <c r="AB216" s="39"/>
      <c r="AC216" s="39"/>
      <c r="AD216" s="39"/>
      <c r="AE216" s="39"/>
      <c r="AT216" s="18" t="s">
        <v>138</v>
      </c>
      <c r="AU216" s="18" t="s">
        <v>80</v>
      </c>
    </row>
    <row r="217" s="12" customFormat="1" ht="22.8" customHeight="1">
      <c r="A217" s="12"/>
      <c r="B217" s="181"/>
      <c r="C217" s="182"/>
      <c r="D217" s="183" t="s">
        <v>72</v>
      </c>
      <c r="E217" s="195" t="s">
        <v>350</v>
      </c>
      <c r="F217" s="195" t="s">
        <v>351</v>
      </c>
      <c r="G217" s="182"/>
      <c r="H217" s="182"/>
      <c r="I217" s="185"/>
      <c r="J217" s="196">
        <f>BK217</f>
        <v>0</v>
      </c>
      <c r="K217" s="182"/>
      <c r="L217" s="187"/>
      <c r="M217" s="188"/>
      <c r="N217" s="189"/>
      <c r="O217" s="189"/>
      <c r="P217" s="190">
        <f>SUM(P218:P225)</f>
        <v>0</v>
      </c>
      <c r="Q217" s="189"/>
      <c r="R217" s="190">
        <f>SUM(R218:R225)</f>
        <v>0</v>
      </c>
      <c r="S217" s="189"/>
      <c r="T217" s="190">
        <f>SUM(T218:T225)</f>
        <v>0</v>
      </c>
      <c r="U217" s="191"/>
      <c r="V217" s="12"/>
      <c r="W217" s="12"/>
      <c r="X217" s="12"/>
      <c r="Y217" s="12"/>
      <c r="Z217" s="12"/>
      <c r="AA217" s="12"/>
      <c r="AB217" s="12"/>
      <c r="AC217" s="12"/>
      <c r="AD217" s="12"/>
      <c r="AE217" s="12"/>
      <c r="AR217" s="192" t="s">
        <v>78</v>
      </c>
      <c r="AT217" s="193" t="s">
        <v>72</v>
      </c>
      <c r="AU217" s="193" t="s">
        <v>78</v>
      </c>
      <c r="AY217" s="192" t="s">
        <v>130</v>
      </c>
      <c r="BK217" s="194">
        <f>SUM(BK218:BK225)</f>
        <v>0</v>
      </c>
    </row>
    <row r="218" s="2" customFormat="1" ht="24.15" customHeight="1">
      <c r="A218" s="39"/>
      <c r="B218" s="40"/>
      <c r="C218" s="197" t="s">
        <v>352</v>
      </c>
      <c r="D218" s="197" t="s">
        <v>132</v>
      </c>
      <c r="E218" s="198" t="s">
        <v>353</v>
      </c>
      <c r="F218" s="199" t="s">
        <v>354</v>
      </c>
      <c r="G218" s="200" t="s">
        <v>155</v>
      </c>
      <c r="H218" s="201">
        <v>11</v>
      </c>
      <c r="I218" s="202"/>
      <c r="J218" s="203">
        <f>ROUND(I218*H218,2)</f>
        <v>0</v>
      </c>
      <c r="K218" s="199" t="s">
        <v>19</v>
      </c>
      <c r="L218" s="45"/>
      <c r="M218" s="204" t="s">
        <v>19</v>
      </c>
      <c r="N218" s="205" t="s">
        <v>44</v>
      </c>
      <c r="O218" s="85"/>
      <c r="P218" s="206">
        <f>O218*H218</f>
        <v>0</v>
      </c>
      <c r="Q218" s="206">
        <v>0</v>
      </c>
      <c r="R218" s="206">
        <f>Q218*H218</f>
        <v>0</v>
      </c>
      <c r="S218" s="206">
        <v>0</v>
      </c>
      <c r="T218" s="206">
        <f>S218*H218</f>
        <v>0</v>
      </c>
      <c r="U218" s="207" t="s">
        <v>19</v>
      </c>
      <c r="V218" s="39"/>
      <c r="W218" s="39"/>
      <c r="X218" s="39"/>
      <c r="Y218" s="39"/>
      <c r="Z218" s="39"/>
      <c r="AA218" s="39"/>
      <c r="AB218" s="39"/>
      <c r="AC218" s="39"/>
      <c r="AD218" s="39"/>
      <c r="AE218" s="39"/>
      <c r="AR218" s="208" t="s">
        <v>136</v>
      </c>
      <c r="AT218" s="208" t="s">
        <v>132</v>
      </c>
      <c r="AU218" s="208" t="s">
        <v>80</v>
      </c>
      <c r="AY218" s="18" t="s">
        <v>130</v>
      </c>
      <c r="BE218" s="209">
        <f>IF(N218="základní",J218,0)</f>
        <v>0</v>
      </c>
      <c r="BF218" s="209">
        <f>IF(N218="snížená",J218,0)</f>
        <v>0</v>
      </c>
      <c r="BG218" s="209">
        <f>IF(N218="zákl. přenesená",J218,0)</f>
        <v>0</v>
      </c>
      <c r="BH218" s="209">
        <f>IF(N218="sníž. přenesená",J218,0)</f>
        <v>0</v>
      </c>
      <c r="BI218" s="209">
        <f>IF(N218="nulová",J218,0)</f>
        <v>0</v>
      </c>
      <c r="BJ218" s="18" t="s">
        <v>78</v>
      </c>
      <c r="BK218" s="209">
        <f>ROUND(I218*H218,2)</f>
        <v>0</v>
      </c>
      <c r="BL218" s="18" t="s">
        <v>136</v>
      </c>
      <c r="BM218" s="208" t="s">
        <v>355</v>
      </c>
    </row>
    <row r="219" s="2" customFormat="1">
      <c r="A219" s="39"/>
      <c r="B219" s="40"/>
      <c r="C219" s="41"/>
      <c r="D219" s="210" t="s">
        <v>138</v>
      </c>
      <c r="E219" s="41"/>
      <c r="F219" s="211" t="s">
        <v>354</v>
      </c>
      <c r="G219" s="41"/>
      <c r="H219" s="41"/>
      <c r="I219" s="212"/>
      <c r="J219" s="41"/>
      <c r="K219" s="41"/>
      <c r="L219" s="45"/>
      <c r="M219" s="213"/>
      <c r="N219" s="214"/>
      <c r="O219" s="85"/>
      <c r="P219" s="85"/>
      <c r="Q219" s="85"/>
      <c r="R219" s="85"/>
      <c r="S219" s="85"/>
      <c r="T219" s="85"/>
      <c r="U219" s="86"/>
      <c r="V219" s="39"/>
      <c r="W219" s="39"/>
      <c r="X219" s="39"/>
      <c r="Y219" s="39"/>
      <c r="Z219" s="39"/>
      <c r="AA219" s="39"/>
      <c r="AB219" s="39"/>
      <c r="AC219" s="39"/>
      <c r="AD219" s="39"/>
      <c r="AE219" s="39"/>
      <c r="AT219" s="18" t="s">
        <v>138</v>
      </c>
      <c r="AU219" s="18" t="s">
        <v>80</v>
      </c>
    </row>
    <row r="220" s="2" customFormat="1" ht="21.75" customHeight="1">
      <c r="A220" s="39"/>
      <c r="B220" s="40"/>
      <c r="C220" s="197" t="s">
        <v>356</v>
      </c>
      <c r="D220" s="197" t="s">
        <v>132</v>
      </c>
      <c r="E220" s="198" t="s">
        <v>357</v>
      </c>
      <c r="F220" s="199" t="s">
        <v>358</v>
      </c>
      <c r="G220" s="200" t="s">
        <v>155</v>
      </c>
      <c r="H220" s="201">
        <v>11</v>
      </c>
      <c r="I220" s="202"/>
      <c r="J220" s="203">
        <f>ROUND(I220*H220,2)</f>
        <v>0</v>
      </c>
      <c r="K220" s="199" t="s">
        <v>19</v>
      </c>
      <c r="L220" s="45"/>
      <c r="M220" s="204" t="s">
        <v>19</v>
      </c>
      <c r="N220" s="205" t="s">
        <v>44</v>
      </c>
      <c r="O220" s="85"/>
      <c r="P220" s="206">
        <f>O220*H220</f>
        <v>0</v>
      </c>
      <c r="Q220" s="206">
        <v>0</v>
      </c>
      <c r="R220" s="206">
        <f>Q220*H220</f>
        <v>0</v>
      </c>
      <c r="S220" s="206">
        <v>0</v>
      </c>
      <c r="T220" s="206">
        <f>S220*H220</f>
        <v>0</v>
      </c>
      <c r="U220" s="207" t="s">
        <v>19</v>
      </c>
      <c r="V220" s="39"/>
      <c r="W220" s="39"/>
      <c r="X220" s="39"/>
      <c r="Y220" s="39"/>
      <c r="Z220" s="39"/>
      <c r="AA220" s="39"/>
      <c r="AB220" s="39"/>
      <c r="AC220" s="39"/>
      <c r="AD220" s="39"/>
      <c r="AE220" s="39"/>
      <c r="AR220" s="208" t="s">
        <v>136</v>
      </c>
      <c r="AT220" s="208" t="s">
        <v>132</v>
      </c>
      <c r="AU220" s="208" t="s">
        <v>80</v>
      </c>
      <c r="AY220" s="18" t="s">
        <v>130</v>
      </c>
      <c r="BE220" s="209">
        <f>IF(N220="základní",J220,0)</f>
        <v>0</v>
      </c>
      <c r="BF220" s="209">
        <f>IF(N220="snížená",J220,0)</f>
        <v>0</v>
      </c>
      <c r="BG220" s="209">
        <f>IF(N220="zákl. přenesená",J220,0)</f>
        <v>0</v>
      </c>
      <c r="BH220" s="209">
        <f>IF(N220="sníž. přenesená",J220,0)</f>
        <v>0</v>
      </c>
      <c r="BI220" s="209">
        <f>IF(N220="nulová",J220,0)</f>
        <v>0</v>
      </c>
      <c r="BJ220" s="18" t="s">
        <v>78</v>
      </c>
      <c r="BK220" s="209">
        <f>ROUND(I220*H220,2)</f>
        <v>0</v>
      </c>
      <c r="BL220" s="18" t="s">
        <v>136</v>
      </c>
      <c r="BM220" s="208" t="s">
        <v>359</v>
      </c>
    </row>
    <row r="221" s="2" customFormat="1">
      <c r="A221" s="39"/>
      <c r="B221" s="40"/>
      <c r="C221" s="41"/>
      <c r="D221" s="210" t="s">
        <v>138</v>
      </c>
      <c r="E221" s="41"/>
      <c r="F221" s="211" t="s">
        <v>358</v>
      </c>
      <c r="G221" s="41"/>
      <c r="H221" s="41"/>
      <c r="I221" s="212"/>
      <c r="J221" s="41"/>
      <c r="K221" s="41"/>
      <c r="L221" s="45"/>
      <c r="M221" s="213"/>
      <c r="N221" s="214"/>
      <c r="O221" s="85"/>
      <c r="P221" s="85"/>
      <c r="Q221" s="85"/>
      <c r="R221" s="85"/>
      <c r="S221" s="85"/>
      <c r="T221" s="85"/>
      <c r="U221" s="86"/>
      <c r="V221" s="39"/>
      <c r="W221" s="39"/>
      <c r="X221" s="39"/>
      <c r="Y221" s="39"/>
      <c r="Z221" s="39"/>
      <c r="AA221" s="39"/>
      <c r="AB221" s="39"/>
      <c r="AC221" s="39"/>
      <c r="AD221" s="39"/>
      <c r="AE221" s="39"/>
      <c r="AT221" s="18" t="s">
        <v>138</v>
      </c>
      <c r="AU221" s="18" t="s">
        <v>80</v>
      </c>
    </row>
    <row r="222" s="2" customFormat="1" ht="24.15" customHeight="1">
      <c r="A222" s="39"/>
      <c r="B222" s="40"/>
      <c r="C222" s="197" t="s">
        <v>360</v>
      </c>
      <c r="D222" s="197" t="s">
        <v>132</v>
      </c>
      <c r="E222" s="198" t="s">
        <v>361</v>
      </c>
      <c r="F222" s="199" t="s">
        <v>362</v>
      </c>
      <c r="G222" s="200" t="s">
        <v>155</v>
      </c>
      <c r="H222" s="201">
        <v>11</v>
      </c>
      <c r="I222" s="202"/>
      <c r="J222" s="203">
        <f>ROUND(I222*H222,2)</f>
        <v>0</v>
      </c>
      <c r="K222" s="199" t="s">
        <v>19</v>
      </c>
      <c r="L222" s="45"/>
      <c r="M222" s="204" t="s">
        <v>19</v>
      </c>
      <c r="N222" s="205" t="s">
        <v>44</v>
      </c>
      <c r="O222" s="85"/>
      <c r="P222" s="206">
        <f>O222*H222</f>
        <v>0</v>
      </c>
      <c r="Q222" s="206">
        <v>0</v>
      </c>
      <c r="R222" s="206">
        <f>Q222*H222</f>
        <v>0</v>
      </c>
      <c r="S222" s="206">
        <v>0</v>
      </c>
      <c r="T222" s="206">
        <f>S222*H222</f>
        <v>0</v>
      </c>
      <c r="U222" s="207" t="s">
        <v>19</v>
      </c>
      <c r="V222" s="39"/>
      <c r="W222" s="39"/>
      <c r="X222" s="39"/>
      <c r="Y222" s="39"/>
      <c r="Z222" s="39"/>
      <c r="AA222" s="39"/>
      <c r="AB222" s="39"/>
      <c r="AC222" s="39"/>
      <c r="AD222" s="39"/>
      <c r="AE222" s="39"/>
      <c r="AR222" s="208" t="s">
        <v>136</v>
      </c>
      <c r="AT222" s="208" t="s">
        <v>132</v>
      </c>
      <c r="AU222" s="208" t="s">
        <v>80</v>
      </c>
      <c r="AY222" s="18" t="s">
        <v>130</v>
      </c>
      <c r="BE222" s="209">
        <f>IF(N222="základní",J222,0)</f>
        <v>0</v>
      </c>
      <c r="BF222" s="209">
        <f>IF(N222="snížená",J222,0)</f>
        <v>0</v>
      </c>
      <c r="BG222" s="209">
        <f>IF(N222="zákl. přenesená",J222,0)</f>
        <v>0</v>
      </c>
      <c r="BH222" s="209">
        <f>IF(N222="sníž. přenesená",J222,0)</f>
        <v>0</v>
      </c>
      <c r="BI222" s="209">
        <f>IF(N222="nulová",J222,0)</f>
        <v>0</v>
      </c>
      <c r="BJ222" s="18" t="s">
        <v>78</v>
      </c>
      <c r="BK222" s="209">
        <f>ROUND(I222*H222,2)</f>
        <v>0</v>
      </c>
      <c r="BL222" s="18" t="s">
        <v>136</v>
      </c>
      <c r="BM222" s="208" t="s">
        <v>363</v>
      </c>
    </row>
    <row r="223" s="2" customFormat="1">
      <c r="A223" s="39"/>
      <c r="B223" s="40"/>
      <c r="C223" s="41"/>
      <c r="D223" s="210" t="s">
        <v>138</v>
      </c>
      <c r="E223" s="41"/>
      <c r="F223" s="211" t="s">
        <v>362</v>
      </c>
      <c r="G223" s="41"/>
      <c r="H223" s="41"/>
      <c r="I223" s="212"/>
      <c r="J223" s="41"/>
      <c r="K223" s="41"/>
      <c r="L223" s="45"/>
      <c r="M223" s="213"/>
      <c r="N223" s="214"/>
      <c r="O223" s="85"/>
      <c r="P223" s="85"/>
      <c r="Q223" s="85"/>
      <c r="R223" s="85"/>
      <c r="S223" s="85"/>
      <c r="T223" s="85"/>
      <c r="U223" s="86"/>
      <c r="V223" s="39"/>
      <c r="W223" s="39"/>
      <c r="X223" s="39"/>
      <c r="Y223" s="39"/>
      <c r="Z223" s="39"/>
      <c r="AA223" s="39"/>
      <c r="AB223" s="39"/>
      <c r="AC223" s="39"/>
      <c r="AD223" s="39"/>
      <c r="AE223" s="39"/>
      <c r="AT223" s="18" t="s">
        <v>138</v>
      </c>
      <c r="AU223" s="18" t="s">
        <v>80</v>
      </c>
    </row>
    <row r="224" s="2" customFormat="1" ht="24.15" customHeight="1">
      <c r="A224" s="39"/>
      <c r="B224" s="40"/>
      <c r="C224" s="197" t="s">
        <v>364</v>
      </c>
      <c r="D224" s="197" t="s">
        <v>132</v>
      </c>
      <c r="E224" s="198" t="s">
        <v>365</v>
      </c>
      <c r="F224" s="199" t="s">
        <v>366</v>
      </c>
      <c r="G224" s="200" t="s">
        <v>155</v>
      </c>
      <c r="H224" s="201">
        <v>11</v>
      </c>
      <c r="I224" s="202"/>
      <c r="J224" s="203">
        <f>ROUND(I224*H224,2)</f>
        <v>0</v>
      </c>
      <c r="K224" s="199" t="s">
        <v>19</v>
      </c>
      <c r="L224" s="45"/>
      <c r="M224" s="204" t="s">
        <v>19</v>
      </c>
      <c r="N224" s="205" t="s">
        <v>44</v>
      </c>
      <c r="O224" s="85"/>
      <c r="P224" s="206">
        <f>O224*H224</f>
        <v>0</v>
      </c>
      <c r="Q224" s="206">
        <v>0</v>
      </c>
      <c r="R224" s="206">
        <f>Q224*H224</f>
        <v>0</v>
      </c>
      <c r="S224" s="206">
        <v>0</v>
      </c>
      <c r="T224" s="206">
        <f>S224*H224</f>
        <v>0</v>
      </c>
      <c r="U224" s="207" t="s">
        <v>19</v>
      </c>
      <c r="V224" s="39"/>
      <c r="W224" s="39"/>
      <c r="X224" s="39"/>
      <c r="Y224" s="39"/>
      <c r="Z224" s="39"/>
      <c r="AA224" s="39"/>
      <c r="AB224" s="39"/>
      <c r="AC224" s="39"/>
      <c r="AD224" s="39"/>
      <c r="AE224" s="39"/>
      <c r="AR224" s="208" t="s">
        <v>136</v>
      </c>
      <c r="AT224" s="208" t="s">
        <v>132</v>
      </c>
      <c r="AU224" s="208" t="s">
        <v>80</v>
      </c>
      <c r="AY224" s="18" t="s">
        <v>130</v>
      </c>
      <c r="BE224" s="209">
        <f>IF(N224="základní",J224,0)</f>
        <v>0</v>
      </c>
      <c r="BF224" s="209">
        <f>IF(N224="snížená",J224,0)</f>
        <v>0</v>
      </c>
      <c r="BG224" s="209">
        <f>IF(N224="zákl. přenesená",J224,0)</f>
        <v>0</v>
      </c>
      <c r="BH224" s="209">
        <f>IF(N224="sníž. přenesená",J224,0)</f>
        <v>0</v>
      </c>
      <c r="BI224" s="209">
        <f>IF(N224="nulová",J224,0)</f>
        <v>0</v>
      </c>
      <c r="BJ224" s="18" t="s">
        <v>78</v>
      </c>
      <c r="BK224" s="209">
        <f>ROUND(I224*H224,2)</f>
        <v>0</v>
      </c>
      <c r="BL224" s="18" t="s">
        <v>136</v>
      </c>
      <c r="BM224" s="208" t="s">
        <v>367</v>
      </c>
    </row>
    <row r="225" s="2" customFormat="1">
      <c r="A225" s="39"/>
      <c r="B225" s="40"/>
      <c r="C225" s="41"/>
      <c r="D225" s="210" t="s">
        <v>138</v>
      </c>
      <c r="E225" s="41"/>
      <c r="F225" s="211" t="s">
        <v>366</v>
      </c>
      <c r="G225" s="41"/>
      <c r="H225" s="41"/>
      <c r="I225" s="212"/>
      <c r="J225" s="41"/>
      <c r="K225" s="41"/>
      <c r="L225" s="45"/>
      <c r="M225" s="213"/>
      <c r="N225" s="214"/>
      <c r="O225" s="85"/>
      <c r="P225" s="85"/>
      <c r="Q225" s="85"/>
      <c r="R225" s="85"/>
      <c r="S225" s="85"/>
      <c r="T225" s="85"/>
      <c r="U225" s="86"/>
      <c r="V225" s="39"/>
      <c r="W225" s="39"/>
      <c r="X225" s="39"/>
      <c r="Y225" s="39"/>
      <c r="Z225" s="39"/>
      <c r="AA225" s="39"/>
      <c r="AB225" s="39"/>
      <c r="AC225" s="39"/>
      <c r="AD225" s="39"/>
      <c r="AE225" s="39"/>
      <c r="AT225" s="18" t="s">
        <v>138</v>
      </c>
      <c r="AU225" s="18" t="s">
        <v>80</v>
      </c>
    </row>
    <row r="226" s="12" customFormat="1" ht="25.92" customHeight="1">
      <c r="A226" s="12"/>
      <c r="B226" s="181"/>
      <c r="C226" s="182"/>
      <c r="D226" s="183" t="s">
        <v>72</v>
      </c>
      <c r="E226" s="184" t="s">
        <v>368</v>
      </c>
      <c r="F226" s="184" t="s">
        <v>369</v>
      </c>
      <c r="G226" s="182"/>
      <c r="H226" s="182"/>
      <c r="I226" s="185"/>
      <c r="J226" s="186">
        <f>BK226</f>
        <v>0</v>
      </c>
      <c r="K226" s="182"/>
      <c r="L226" s="187"/>
      <c r="M226" s="188"/>
      <c r="N226" s="189"/>
      <c r="O226" s="189"/>
      <c r="P226" s="190">
        <f>P227+P231+P234+P241+P280+P382+P385+P391+P636+P654+P680+P689</f>
        <v>0</v>
      </c>
      <c r="Q226" s="189"/>
      <c r="R226" s="190">
        <f>R227+R231+R234+R241+R280+R382+R385+R391+R636+R654+R680+R689</f>
        <v>950.74306407299991</v>
      </c>
      <c r="S226" s="189"/>
      <c r="T226" s="190">
        <f>T227+T231+T234+T241+T280+T382+T385+T391+T636+T654+T680+T689</f>
        <v>2.9342568900000003</v>
      </c>
      <c r="U226" s="191"/>
      <c r="V226" s="12"/>
      <c r="W226" s="12"/>
      <c r="X226" s="12"/>
      <c r="Y226" s="12"/>
      <c r="Z226" s="12"/>
      <c r="AA226" s="12"/>
      <c r="AB226" s="12"/>
      <c r="AC226" s="12"/>
      <c r="AD226" s="12"/>
      <c r="AE226" s="12"/>
      <c r="AR226" s="192" t="s">
        <v>80</v>
      </c>
      <c r="AT226" s="193" t="s">
        <v>72</v>
      </c>
      <c r="AU226" s="193" t="s">
        <v>73</v>
      </c>
      <c r="AY226" s="192" t="s">
        <v>130</v>
      </c>
      <c r="BK226" s="194">
        <f>BK227+BK231+BK234+BK241+BK280+BK382+BK385+BK391+BK636+BK654+BK680+BK689</f>
        <v>0</v>
      </c>
    </row>
    <row r="227" s="12" customFormat="1" ht="22.8" customHeight="1">
      <c r="A227" s="12"/>
      <c r="B227" s="181"/>
      <c r="C227" s="182"/>
      <c r="D227" s="183" t="s">
        <v>72</v>
      </c>
      <c r="E227" s="195" t="s">
        <v>370</v>
      </c>
      <c r="F227" s="195" t="s">
        <v>371</v>
      </c>
      <c r="G227" s="182"/>
      <c r="H227" s="182"/>
      <c r="I227" s="185"/>
      <c r="J227" s="196">
        <f>BK227</f>
        <v>0</v>
      </c>
      <c r="K227" s="182"/>
      <c r="L227" s="187"/>
      <c r="M227" s="188"/>
      <c r="N227" s="189"/>
      <c r="O227" s="189"/>
      <c r="P227" s="190">
        <f>SUM(P228:P230)</f>
        <v>0</v>
      </c>
      <c r="Q227" s="189"/>
      <c r="R227" s="190">
        <f>SUM(R228:R230)</f>
        <v>0.00036000000000000002</v>
      </c>
      <c r="S227" s="189"/>
      <c r="T227" s="190">
        <f>SUM(T228:T230)</f>
        <v>0</v>
      </c>
      <c r="U227" s="191"/>
      <c r="V227" s="12"/>
      <c r="W227" s="12"/>
      <c r="X227" s="12"/>
      <c r="Y227" s="12"/>
      <c r="Z227" s="12"/>
      <c r="AA227" s="12"/>
      <c r="AB227" s="12"/>
      <c r="AC227" s="12"/>
      <c r="AD227" s="12"/>
      <c r="AE227" s="12"/>
      <c r="AR227" s="192" t="s">
        <v>80</v>
      </c>
      <c r="AT227" s="193" t="s">
        <v>72</v>
      </c>
      <c r="AU227" s="193" t="s">
        <v>78</v>
      </c>
      <c r="AY227" s="192" t="s">
        <v>130</v>
      </c>
      <c r="BK227" s="194">
        <f>SUM(BK228:BK230)</f>
        <v>0</v>
      </c>
    </row>
    <row r="228" s="2" customFormat="1" ht="16.5" customHeight="1">
      <c r="A228" s="39"/>
      <c r="B228" s="40"/>
      <c r="C228" s="197" t="s">
        <v>372</v>
      </c>
      <c r="D228" s="197" t="s">
        <v>132</v>
      </c>
      <c r="E228" s="198" t="s">
        <v>373</v>
      </c>
      <c r="F228" s="199" t="s">
        <v>374</v>
      </c>
      <c r="G228" s="200" t="s">
        <v>150</v>
      </c>
      <c r="H228" s="201">
        <v>2</v>
      </c>
      <c r="I228" s="202"/>
      <c r="J228" s="203">
        <f>ROUND(I228*H228,2)</f>
        <v>0</v>
      </c>
      <c r="K228" s="199" t="s">
        <v>216</v>
      </c>
      <c r="L228" s="45"/>
      <c r="M228" s="204" t="s">
        <v>19</v>
      </c>
      <c r="N228" s="205" t="s">
        <v>44</v>
      </c>
      <c r="O228" s="85"/>
      <c r="P228" s="206">
        <f>O228*H228</f>
        <v>0</v>
      </c>
      <c r="Q228" s="206">
        <v>0.00018000000000000001</v>
      </c>
      <c r="R228" s="206">
        <f>Q228*H228</f>
        <v>0.00036000000000000002</v>
      </c>
      <c r="S228" s="206">
        <v>0</v>
      </c>
      <c r="T228" s="206">
        <f>S228*H228</f>
        <v>0</v>
      </c>
      <c r="U228" s="207" t="s">
        <v>19</v>
      </c>
      <c r="V228" s="39"/>
      <c r="W228" s="39"/>
      <c r="X228" s="39"/>
      <c r="Y228" s="39"/>
      <c r="Z228" s="39"/>
      <c r="AA228" s="39"/>
      <c r="AB228" s="39"/>
      <c r="AC228" s="39"/>
      <c r="AD228" s="39"/>
      <c r="AE228" s="39"/>
      <c r="AR228" s="208" t="s">
        <v>208</v>
      </c>
      <c r="AT228" s="208" t="s">
        <v>132</v>
      </c>
      <c r="AU228" s="208" t="s">
        <v>80</v>
      </c>
      <c r="AY228" s="18" t="s">
        <v>130</v>
      </c>
      <c r="BE228" s="209">
        <f>IF(N228="základní",J228,0)</f>
        <v>0</v>
      </c>
      <c r="BF228" s="209">
        <f>IF(N228="snížená",J228,0)</f>
        <v>0</v>
      </c>
      <c r="BG228" s="209">
        <f>IF(N228="zákl. přenesená",J228,0)</f>
        <v>0</v>
      </c>
      <c r="BH228" s="209">
        <f>IF(N228="sníž. přenesená",J228,0)</f>
        <v>0</v>
      </c>
      <c r="BI228" s="209">
        <f>IF(N228="nulová",J228,0)</f>
        <v>0</v>
      </c>
      <c r="BJ228" s="18" t="s">
        <v>78</v>
      </c>
      <c r="BK228" s="209">
        <f>ROUND(I228*H228,2)</f>
        <v>0</v>
      </c>
      <c r="BL228" s="18" t="s">
        <v>208</v>
      </c>
      <c r="BM228" s="208" t="s">
        <v>375</v>
      </c>
    </row>
    <row r="229" s="2" customFormat="1">
      <c r="A229" s="39"/>
      <c r="B229" s="40"/>
      <c r="C229" s="41"/>
      <c r="D229" s="210" t="s">
        <v>138</v>
      </c>
      <c r="E229" s="41"/>
      <c r="F229" s="211" t="s">
        <v>376</v>
      </c>
      <c r="G229" s="41"/>
      <c r="H229" s="41"/>
      <c r="I229" s="212"/>
      <c r="J229" s="41"/>
      <c r="K229" s="41"/>
      <c r="L229" s="45"/>
      <c r="M229" s="213"/>
      <c r="N229" s="214"/>
      <c r="O229" s="85"/>
      <c r="P229" s="85"/>
      <c r="Q229" s="85"/>
      <c r="R229" s="85"/>
      <c r="S229" s="85"/>
      <c r="T229" s="85"/>
      <c r="U229" s="86"/>
      <c r="V229" s="39"/>
      <c r="W229" s="39"/>
      <c r="X229" s="39"/>
      <c r="Y229" s="39"/>
      <c r="Z229" s="39"/>
      <c r="AA229" s="39"/>
      <c r="AB229" s="39"/>
      <c r="AC229" s="39"/>
      <c r="AD229" s="39"/>
      <c r="AE229" s="39"/>
      <c r="AT229" s="18" t="s">
        <v>138</v>
      </c>
      <c r="AU229" s="18" t="s">
        <v>80</v>
      </c>
    </row>
    <row r="230" s="2" customFormat="1">
      <c r="A230" s="39"/>
      <c r="B230" s="40"/>
      <c r="C230" s="41"/>
      <c r="D230" s="257" t="s">
        <v>219</v>
      </c>
      <c r="E230" s="41"/>
      <c r="F230" s="258" t="s">
        <v>377</v>
      </c>
      <c r="G230" s="41"/>
      <c r="H230" s="41"/>
      <c r="I230" s="212"/>
      <c r="J230" s="41"/>
      <c r="K230" s="41"/>
      <c r="L230" s="45"/>
      <c r="M230" s="213"/>
      <c r="N230" s="214"/>
      <c r="O230" s="85"/>
      <c r="P230" s="85"/>
      <c r="Q230" s="85"/>
      <c r="R230" s="85"/>
      <c r="S230" s="85"/>
      <c r="T230" s="85"/>
      <c r="U230" s="86"/>
      <c r="V230" s="39"/>
      <c r="W230" s="39"/>
      <c r="X230" s="39"/>
      <c r="Y230" s="39"/>
      <c r="Z230" s="39"/>
      <c r="AA230" s="39"/>
      <c r="AB230" s="39"/>
      <c r="AC230" s="39"/>
      <c r="AD230" s="39"/>
      <c r="AE230" s="39"/>
      <c r="AT230" s="18" t="s">
        <v>219</v>
      </c>
      <c r="AU230" s="18" t="s">
        <v>80</v>
      </c>
    </row>
    <row r="231" s="12" customFormat="1" ht="22.8" customHeight="1">
      <c r="A231" s="12"/>
      <c r="B231" s="181"/>
      <c r="C231" s="182"/>
      <c r="D231" s="183" t="s">
        <v>72</v>
      </c>
      <c r="E231" s="195" t="s">
        <v>378</v>
      </c>
      <c r="F231" s="195" t="s">
        <v>379</v>
      </c>
      <c r="G231" s="182"/>
      <c r="H231" s="182"/>
      <c r="I231" s="185"/>
      <c r="J231" s="196">
        <f>BK231</f>
        <v>0</v>
      </c>
      <c r="K231" s="182"/>
      <c r="L231" s="187"/>
      <c r="M231" s="188"/>
      <c r="N231" s="189"/>
      <c r="O231" s="189"/>
      <c r="P231" s="190">
        <f>SUM(P232:P233)</f>
        <v>0</v>
      </c>
      <c r="Q231" s="189"/>
      <c r="R231" s="190">
        <f>SUM(R232:R233)</f>
        <v>0</v>
      </c>
      <c r="S231" s="189"/>
      <c r="T231" s="190">
        <f>SUM(T232:T233)</f>
        <v>0</v>
      </c>
      <c r="U231" s="191"/>
      <c r="V231" s="12"/>
      <c r="W231" s="12"/>
      <c r="X231" s="12"/>
      <c r="Y231" s="12"/>
      <c r="Z231" s="12"/>
      <c r="AA231" s="12"/>
      <c r="AB231" s="12"/>
      <c r="AC231" s="12"/>
      <c r="AD231" s="12"/>
      <c r="AE231" s="12"/>
      <c r="AR231" s="192" t="s">
        <v>80</v>
      </c>
      <c r="AT231" s="193" t="s">
        <v>72</v>
      </c>
      <c r="AU231" s="193" t="s">
        <v>78</v>
      </c>
      <c r="AY231" s="192" t="s">
        <v>130</v>
      </c>
      <c r="BK231" s="194">
        <f>SUM(BK232:BK233)</f>
        <v>0</v>
      </c>
    </row>
    <row r="232" s="2" customFormat="1" ht="24.15" customHeight="1">
      <c r="A232" s="39"/>
      <c r="B232" s="40"/>
      <c r="C232" s="197" t="s">
        <v>380</v>
      </c>
      <c r="D232" s="197" t="s">
        <v>132</v>
      </c>
      <c r="E232" s="198" t="s">
        <v>381</v>
      </c>
      <c r="F232" s="199" t="s">
        <v>382</v>
      </c>
      <c r="G232" s="200" t="s">
        <v>150</v>
      </c>
      <c r="H232" s="201">
        <v>2</v>
      </c>
      <c r="I232" s="202"/>
      <c r="J232" s="203">
        <f>ROUND(I232*H232,2)</f>
        <v>0</v>
      </c>
      <c r="K232" s="199" t="s">
        <v>19</v>
      </c>
      <c r="L232" s="45"/>
      <c r="M232" s="204" t="s">
        <v>19</v>
      </c>
      <c r="N232" s="205" t="s">
        <v>44</v>
      </c>
      <c r="O232" s="85"/>
      <c r="P232" s="206">
        <f>O232*H232</f>
        <v>0</v>
      </c>
      <c r="Q232" s="206">
        <v>0</v>
      </c>
      <c r="R232" s="206">
        <f>Q232*H232</f>
        <v>0</v>
      </c>
      <c r="S232" s="206">
        <v>0</v>
      </c>
      <c r="T232" s="206">
        <f>S232*H232</f>
        <v>0</v>
      </c>
      <c r="U232" s="207" t="s">
        <v>19</v>
      </c>
      <c r="V232" s="39"/>
      <c r="W232" s="39"/>
      <c r="X232" s="39"/>
      <c r="Y232" s="39"/>
      <c r="Z232" s="39"/>
      <c r="AA232" s="39"/>
      <c r="AB232" s="39"/>
      <c r="AC232" s="39"/>
      <c r="AD232" s="39"/>
      <c r="AE232" s="39"/>
      <c r="AR232" s="208" t="s">
        <v>208</v>
      </c>
      <c r="AT232" s="208" t="s">
        <v>132</v>
      </c>
      <c r="AU232" s="208" t="s">
        <v>80</v>
      </c>
      <c r="AY232" s="18" t="s">
        <v>130</v>
      </c>
      <c r="BE232" s="209">
        <f>IF(N232="základní",J232,0)</f>
        <v>0</v>
      </c>
      <c r="BF232" s="209">
        <f>IF(N232="snížená",J232,0)</f>
        <v>0</v>
      </c>
      <c r="BG232" s="209">
        <f>IF(N232="zákl. přenesená",J232,0)</f>
        <v>0</v>
      </c>
      <c r="BH232" s="209">
        <f>IF(N232="sníž. přenesená",J232,0)</f>
        <v>0</v>
      </c>
      <c r="BI232" s="209">
        <f>IF(N232="nulová",J232,0)</f>
        <v>0</v>
      </c>
      <c r="BJ232" s="18" t="s">
        <v>78</v>
      </c>
      <c r="BK232" s="209">
        <f>ROUND(I232*H232,2)</f>
        <v>0</v>
      </c>
      <c r="BL232" s="18" t="s">
        <v>208</v>
      </c>
      <c r="BM232" s="208" t="s">
        <v>383</v>
      </c>
    </row>
    <row r="233" s="2" customFormat="1">
      <c r="A233" s="39"/>
      <c r="B233" s="40"/>
      <c r="C233" s="41"/>
      <c r="D233" s="210" t="s">
        <v>138</v>
      </c>
      <c r="E233" s="41"/>
      <c r="F233" s="211" t="s">
        <v>382</v>
      </c>
      <c r="G233" s="41"/>
      <c r="H233" s="41"/>
      <c r="I233" s="212"/>
      <c r="J233" s="41"/>
      <c r="K233" s="41"/>
      <c r="L233" s="45"/>
      <c r="M233" s="213"/>
      <c r="N233" s="214"/>
      <c r="O233" s="85"/>
      <c r="P233" s="85"/>
      <c r="Q233" s="85"/>
      <c r="R233" s="85"/>
      <c r="S233" s="85"/>
      <c r="T233" s="85"/>
      <c r="U233" s="86"/>
      <c r="V233" s="39"/>
      <c r="W233" s="39"/>
      <c r="X233" s="39"/>
      <c r="Y233" s="39"/>
      <c r="Z233" s="39"/>
      <c r="AA233" s="39"/>
      <c r="AB233" s="39"/>
      <c r="AC233" s="39"/>
      <c r="AD233" s="39"/>
      <c r="AE233" s="39"/>
      <c r="AT233" s="18" t="s">
        <v>138</v>
      </c>
      <c r="AU233" s="18" t="s">
        <v>80</v>
      </c>
    </row>
    <row r="234" s="12" customFormat="1" ht="22.8" customHeight="1">
      <c r="A234" s="12"/>
      <c r="B234" s="181"/>
      <c r="C234" s="182"/>
      <c r="D234" s="183" t="s">
        <v>72</v>
      </c>
      <c r="E234" s="195" t="s">
        <v>384</v>
      </c>
      <c r="F234" s="195" t="s">
        <v>385</v>
      </c>
      <c r="G234" s="182"/>
      <c r="H234" s="182"/>
      <c r="I234" s="185"/>
      <c r="J234" s="196">
        <f>BK234</f>
        <v>0</v>
      </c>
      <c r="K234" s="182"/>
      <c r="L234" s="187"/>
      <c r="M234" s="188"/>
      <c r="N234" s="189"/>
      <c r="O234" s="189"/>
      <c r="P234" s="190">
        <f>SUM(P235:P240)</f>
        <v>0</v>
      </c>
      <c r="Q234" s="189"/>
      <c r="R234" s="190">
        <f>SUM(R235:R240)</f>
        <v>0.032399999999999998</v>
      </c>
      <c r="S234" s="189"/>
      <c r="T234" s="190">
        <f>SUM(T235:T240)</f>
        <v>0</v>
      </c>
      <c r="U234" s="191"/>
      <c r="V234" s="12"/>
      <c r="W234" s="12"/>
      <c r="X234" s="12"/>
      <c r="Y234" s="12"/>
      <c r="Z234" s="12"/>
      <c r="AA234" s="12"/>
      <c r="AB234" s="12"/>
      <c r="AC234" s="12"/>
      <c r="AD234" s="12"/>
      <c r="AE234" s="12"/>
      <c r="AR234" s="192" t="s">
        <v>80</v>
      </c>
      <c r="AT234" s="193" t="s">
        <v>72</v>
      </c>
      <c r="AU234" s="193" t="s">
        <v>78</v>
      </c>
      <c r="AY234" s="192" t="s">
        <v>130</v>
      </c>
      <c r="BK234" s="194">
        <f>SUM(BK235:BK240)</f>
        <v>0</v>
      </c>
    </row>
    <row r="235" s="2" customFormat="1" ht="16.5" customHeight="1">
      <c r="A235" s="39"/>
      <c r="B235" s="40"/>
      <c r="C235" s="197" t="s">
        <v>386</v>
      </c>
      <c r="D235" s="197" t="s">
        <v>132</v>
      </c>
      <c r="E235" s="198" t="s">
        <v>387</v>
      </c>
      <c r="F235" s="199" t="s">
        <v>388</v>
      </c>
      <c r="G235" s="200" t="s">
        <v>285</v>
      </c>
      <c r="H235" s="201">
        <v>4</v>
      </c>
      <c r="I235" s="202"/>
      <c r="J235" s="203">
        <f>ROUND(I235*H235,2)</f>
        <v>0</v>
      </c>
      <c r="K235" s="199" t="s">
        <v>216</v>
      </c>
      <c r="L235" s="45"/>
      <c r="M235" s="204" t="s">
        <v>19</v>
      </c>
      <c r="N235" s="205" t="s">
        <v>44</v>
      </c>
      <c r="O235" s="85"/>
      <c r="P235" s="206">
        <f>O235*H235</f>
        <v>0</v>
      </c>
      <c r="Q235" s="206">
        <v>0.0080999999999999996</v>
      </c>
      <c r="R235" s="206">
        <f>Q235*H235</f>
        <v>0.032399999999999998</v>
      </c>
      <c r="S235" s="206">
        <v>0</v>
      </c>
      <c r="T235" s="206">
        <f>S235*H235</f>
        <v>0</v>
      </c>
      <c r="U235" s="207" t="s">
        <v>19</v>
      </c>
      <c r="V235" s="39"/>
      <c r="W235" s="39"/>
      <c r="X235" s="39"/>
      <c r="Y235" s="39"/>
      <c r="Z235" s="39"/>
      <c r="AA235" s="39"/>
      <c r="AB235" s="39"/>
      <c r="AC235" s="39"/>
      <c r="AD235" s="39"/>
      <c r="AE235" s="39"/>
      <c r="AR235" s="208" t="s">
        <v>208</v>
      </c>
      <c r="AT235" s="208" t="s">
        <v>132</v>
      </c>
      <c r="AU235" s="208" t="s">
        <v>80</v>
      </c>
      <c r="AY235" s="18" t="s">
        <v>130</v>
      </c>
      <c r="BE235" s="209">
        <f>IF(N235="základní",J235,0)</f>
        <v>0</v>
      </c>
      <c r="BF235" s="209">
        <f>IF(N235="snížená",J235,0)</f>
        <v>0</v>
      </c>
      <c r="BG235" s="209">
        <f>IF(N235="zákl. přenesená",J235,0)</f>
        <v>0</v>
      </c>
      <c r="BH235" s="209">
        <f>IF(N235="sníž. přenesená",J235,0)</f>
        <v>0</v>
      </c>
      <c r="BI235" s="209">
        <f>IF(N235="nulová",J235,0)</f>
        <v>0</v>
      </c>
      <c r="BJ235" s="18" t="s">
        <v>78</v>
      </c>
      <c r="BK235" s="209">
        <f>ROUND(I235*H235,2)</f>
        <v>0</v>
      </c>
      <c r="BL235" s="18" t="s">
        <v>208</v>
      </c>
      <c r="BM235" s="208" t="s">
        <v>389</v>
      </c>
    </row>
    <row r="236" s="2" customFormat="1">
      <c r="A236" s="39"/>
      <c r="B236" s="40"/>
      <c r="C236" s="41"/>
      <c r="D236" s="210" t="s">
        <v>138</v>
      </c>
      <c r="E236" s="41"/>
      <c r="F236" s="211" t="s">
        <v>390</v>
      </c>
      <c r="G236" s="41"/>
      <c r="H236" s="41"/>
      <c r="I236" s="212"/>
      <c r="J236" s="41"/>
      <c r="K236" s="41"/>
      <c r="L236" s="45"/>
      <c r="M236" s="213"/>
      <c r="N236" s="214"/>
      <c r="O236" s="85"/>
      <c r="P236" s="85"/>
      <c r="Q236" s="85"/>
      <c r="R236" s="85"/>
      <c r="S236" s="85"/>
      <c r="T236" s="85"/>
      <c r="U236" s="86"/>
      <c r="V236" s="39"/>
      <c r="W236" s="39"/>
      <c r="X236" s="39"/>
      <c r="Y236" s="39"/>
      <c r="Z236" s="39"/>
      <c r="AA236" s="39"/>
      <c r="AB236" s="39"/>
      <c r="AC236" s="39"/>
      <c r="AD236" s="39"/>
      <c r="AE236" s="39"/>
      <c r="AT236" s="18" t="s">
        <v>138</v>
      </c>
      <c r="AU236" s="18" t="s">
        <v>80</v>
      </c>
    </row>
    <row r="237" s="2" customFormat="1">
      <c r="A237" s="39"/>
      <c r="B237" s="40"/>
      <c r="C237" s="41"/>
      <c r="D237" s="257" t="s">
        <v>219</v>
      </c>
      <c r="E237" s="41"/>
      <c r="F237" s="258" t="s">
        <v>391</v>
      </c>
      <c r="G237" s="41"/>
      <c r="H237" s="41"/>
      <c r="I237" s="212"/>
      <c r="J237" s="41"/>
      <c r="K237" s="41"/>
      <c r="L237" s="45"/>
      <c r="M237" s="213"/>
      <c r="N237" s="214"/>
      <c r="O237" s="85"/>
      <c r="P237" s="85"/>
      <c r="Q237" s="85"/>
      <c r="R237" s="85"/>
      <c r="S237" s="85"/>
      <c r="T237" s="85"/>
      <c r="U237" s="86"/>
      <c r="V237" s="39"/>
      <c r="W237" s="39"/>
      <c r="X237" s="39"/>
      <c r="Y237" s="39"/>
      <c r="Z237" s="39"/>
      <c r="AA237" s="39"/>
      <c r="AB237" s="39"/>
      <c r="AC237" s="39"/>
      <c r="AD237" s="39"/>
      <c r="AE237" s="39"/>
      <c r="AT237" s="18" t="s">
        <v>219</v>
      </c>
      <c r="AU237" s="18" t="s">
        <v>80</v>
      </c>
    </row>
    <row r="238" s="2" customFormat="1" ht="16.5" customHeight="1">
      <c r="A238" s="39"/>
      <c r="B238" s="40"/>
      <c r="C238" s="197" t="s">
        <v>392</v>
      </c>
      <c r="D238" s="197" t="s">
        <v>132</v>
      </c>
      <c r="E238" s="198" t="s">
        <v>393</v>
      </c>
      <c r="F238" s="199" t="s">
        <v>394</v>
      </c>
      <c r="G238" s="200" t="s">
        <v>395</v>
      </c>
      <c r="H238" s="259"/>
      <c r="I238" s="202"/>
      <c r="J238" s="203">
        <f>ROUND(I238*H238,2)</f>
        <v>0</v>
      </c>
      <c r="K238" s="199" t="s">
        <v>216</v>
      </c>
      <c r="L238" s="45"/>
      <c r="M238" s="204" t="s">
        <v>19</v>
      </c>
      <c r="N238" s="205" t="s">
        <v>44</v>
      </c>
      <c r="O238" s="85"/>
      <c r="P238" s="206">
        <f>O238*H238</f>
        <v>0</v>
      </c>
      <c r="Q238" s="206">
        <v>0</v>
      </c>
      <c r="R238" s="206">
        <f>Q238*H238</f>
        <v>0</v>
      </c>
      <c r="S238" s="206">
        <v>0</v>
      </c>
      <c r="T238" s="206">
        <f>S238*H238</f>
        <v>0</v>
      </c>
      <c r="U238" s="207" t="s">
        <v>19</v>
      </c>
      <c r="V238" s="39"/>
      <c r="W238" s="39"/>
      <c r="X238" s="39"/>
      <c r="Y238" s="39"/>
      <c r="Z238" s="39"/>
      <c r="AA238" s="39"/>
      <c r="AB238" s="39"/>
      <c r="AC238" s="39"/>
      <c r="AD238" s="39"/>
      <c r="AE238" s="39"/>
      <c r="AR238" s="208" t="s">
        <v>208</v>
      </c>
      <c r="AT238" s="208" t="s">
        <v>132</v>
      </c>
      <c r="AU238" s="208" t="s">
        <v>80</v>
      </c>
      <c r="AY238" s="18" t="s">
        <v>130</v>
      </c>
      <c r="BE238" s="209">
        <f>IF(N238="základní",J238,0)</f>
        <v>0</v>
      </c>
      <c r="BF238" s="209">
        <f>IF(N238="snížená",J238,0)</f>
        <v>0</v>
      </c>
      <c r="BG238" s="209">
        <f>IF(N238="zákl. přenesená",J238,0)</f>
        <v>0</v>
      </c>
      <c r="BH238" s="209">
        <f>IF(N238="sníž. přenesená",J238,0)</f>
        <v>0</v>
      </c>
      <c r="BI238" s="209">
        <f>IF(N238="nulová",J238,0)</f>
        <v>0</v>
      </c>
      <c r="BJ238" s="18" t="s">
        <v>78</v>
      </c>
      <c r="BK238" s="209">
        <f>ROUND(I238*H238,2)</f>
        <v>0</v>
      </c>
      <c r="BL238" s="18" t="s">
        <v>208</v>
      </c>
      <c r="BM238" s="208" t="s">
        <v>396</v>
      </c>
    </row>
    <row r="239" s="2" customFormat="1">
      <c r="A239" s="39"/>
      <c r="B239" s="40"/>
      <c r="C239" s="41"/>
      <c r="D239" s="210" t="s">
        <v>138</v>
      </c>
      <c r="E239" s="41"/>
      <c r="F239" s="211" t="s">
        <v>397</v>
      </c>
      <c r="G239" s="41"/>
      <c r="H239" s="41"/>
      <c r="I239" s="212"/>
      <c r="J239" s="41"/>
      <c r="K239" s="41"/>
      <c r="L239" s="45"/>
      <c r="M239" s="213"/>
      <c r="N239" s="214"/>
      <c r="O239" s="85"/>
      <c r="P239" s="85"/>
      <c r="Q239" s="85"/>
      <c r="R239" s="85"/>
      <c r="S239" s="85"/>
      <c r="T239" s="85"/>
      <c r="U239" s="86"/>
      <c r="V239" s="39"/>
      <c r="W239" s="39"/>
      <c r="X239" s="39"/>
      <c r="Y239" s="39"/>
      <c r="Z239" s="39"/>
      <c r="AA239" s="39"/>
      <c r="AB239" s="39"/>
      <c r="AC239" s="39"/>
      <c r="AD239" s="39"/>
      <c r="AE239" s="39"/>
      <c r="AT239" s="18" t="s">
        <v>138</v>
      </c>
      <c r="AU239" s="18" t="s">
        <v>80</v>
      </c>
    </row>
    <row r="240" s="2" customFormat="1">
      <c r="A240" s="39"/>
      <c r="B240" s="40"/>
      <c r="C240" s="41"/>
      <c r="D240" s="257" t="s">
        <v>219</v>
      </c>
      <c r="E240" s="41"/>
      <c r="F240" s="258" t="s">
        <v>398</v>
      </c>
      <c r="G240" s="41"/>
      <c r="H240" s="41"/>
      <c r="I240" s="212"/>
      <c r="J240" s="41"/>
      <c r="K240" s="41"/>
      <c r="L240" s="45"/>
      <c r="M240" s="213"/>
      <c r="N240" s="214"/>
      <c r="O240" s="85"/>
      <c r="P240" s="85"/>
      <c r="Q240" s="85"/>
      <c r="R240" s="85"/>
      <c r="S240" s="85"/>
      <c r="T240" s="85"/>
      <c r="U240" s="86"/>
      <c r="V240" s="39"/>
      <c r="W240" s="39"/>
      <c r="X240" s="39"/>
      <c r="Y240" s="39"/>
      <c r="Z240" s="39"/>
      <c r="AA240" s="39"/>
      <c r="AB240" s="39"/>
      <c r="AC240" s="39"/>
      <c r="AD240" s="39"/>
      <c r="AE240" s="39"/>
      <c r="AT240" s="18" t="s">
        <v>219</v>
      </c>
      <c r="AU240" s="18" t="s">
        <v>80</v>
      </c>
    </row>
    <row r="241" s="12" customFormat="1" ht="22.8" customHeight="1">
      <c r="A241" s="12"/>
      <c r="B241" s="181"/>
      <c r="C241" s="182"/>
      <c r="D241" s="183" t="s">
        <v>72</v>
      </c>
      <c r="E241" s="195" t="s">
        <v>399</v>
      </c>
      <c r="F241" s="195" t="s">
        <v>400</v>
      </c>
      <c r="G241" s="182"/>
      <c r="H241" s="182"/>
      <c r="I241" s="185"/>
      <c r="J241" s="196">
        <f>BK241</f>
        <v>0</v>
      </c>
      <c r="K241" s="182"/>
      <c r="L241" s="187"/>
      <c r="M241" s="188"/>
      <c r="N241" s="189"/>
      <c r="O241" s="189"/>
      <c r="P241" s="190">
        <f>SUM(P242:P279)</f>
        <v>0</v>
      </c>
      <c r="Q241" s="189"/>
      <c r="R241" s="190">
        <f>SUM(R242:R279)</f>
        <v>0.143288</v>
      </c>
      <c r="S241" s="189"/>
      <c r="T241" s="190">
        <f>SUM(T242:T279)</f>
        <v>0</v>
      </c>
      <c r="U241" s="191"/>
      <c r="V241" s="12"/>
      <c r="W241" s="12"/>
      <c r="X241" s="12"/>
      <c r="Y241" s="12"/>
      <c r="Z241" s="12"/>
      <c r="AA241" s="12"/>
      <c r="AB241" s="12"/>
      <c r="AC241" s="12"/>
      <c r="AD241" s="12"/>
      <c r="AE241" s="12"/>
      <c r="AR241" s="192" t="s">
        <v>80</v>
      </c>
      <c r="AT241" s="193" t="s">
        <v>72</v>
      </c>
      <c r="AU241" s="193" t="s">
        <v>78</v>
      </c>
      <c r="AY241" s="192" t="s">
        <v>130</v>
      </c>
      <c r="BK241" s="194">
        <f>SUM(BK242:BK279)</f>
        <v>0</v>
      </c>
    </row>
    <row r="242" s="2" customFormat="1" ht="24.15" customHeight="1">
      <c r="A242" s="39"/>
      <c r="B242" s="40"/>
      <c r="C242" s="197" t="s">
        <v>401</v>
      </c>
      <c r="D242" s="197" t="s">
        <v>132</v>
      </c>
      <c r="E242" s="198" t="s">
        <v>402</v>
      </c>
      <c r="F242" s="199" t="s">
        <v>403</v>
      </c>
      <c r="G242" s="200" t="s">
        <v>404</v>
      </c>
      <c r="H242" s="201">
        <v>4</v>
      </c>
      <c r="I242" s="202"/>
      <c r="J242" s="203">
        <f>ROUND(I242*H242,2)</f>
        <v>0</v>
      </c>
      <c r="K242" s="199" t="s">
        <v>19</v>
      </c>
      <c r="L242" s="45"/>
      <c r="M242" s="204" t="s">
        <v>19</v>
      </c>
      <c r="N242" s="205" t="s">
        <v>44</v>
      </c>
      <c r="O242" s="85"/>
      <c r="P242" s="206">
        <f>O242*H242</f>
        <v>0</v>
      </c>
      <c r="Q242" s="206">
        <v>0</v>
      </c>
      <c r="R242" s="206">
        <f>Q242*H242</f>
        <v>0</v>
      </c>
      <c r="S242" s="206">
        <v>0</v>
      </c>
      <c r="T242" s="206">
        <f>S242*H242</f>
        <v>0</v>
      </c>
      <c r="U242" s="207" t="s">
        <v>19</v>
      </c>
      <c r="V242" s="39"/>
      <c r="W242" s="39"/>
      <c r="X242" s="39"/>
      <c r="Y242" s="39"/>
      <c r="Z242" s="39"/>
      <c r="AA242" s="39"/>
      <c r="AB242" s="39"/>
      <c r="AC242" s="39"/>
      <c r="AD242" s="39"/>
      <c r="AE242" s="39"/>
      <c r="AR242" s="208" t="s">
        <v>208</v>
      </c>
      <c r="AT242" s="208" t="s">
        <v>132</v>
      </c>
      <c r="AU242" s="208" t="s">
        <v>80</v>
      </c>
      <c r="AY242" s="18" t="s">
        <v>130</v>
      </c>
      <c r="BE242" s="209">
        <f>IF(N242="základní",J242,0)</f>
        <v>0</v>
      </c>
      <c r="BF242" s="209">
        <f>IF(N242="snížená",J242,0)</f>
        <v>0</v>
      </c>
      <c r="BG242" s="209">
        <f>IF(N242="zákl. přenesená",J242,0)</f>
        <v>0</v>
      </c>
      <c r="BH242" s="209">
        <f>IF(N242="sníž. přenesená",J242,0)</f>
        <v>0</v>
      </c>
      <c r="BI242" s="209">
        <f>IF(N242="nulová",J242,0)</f>
        <v>0</v>
      </c>
      <c r="BJ242" s="18" t="s">
        <v>78</v>
      </c>
      <c r="BK242" s="209">
        <f>ROUND(I242*H242,2)</f>
        <v>0</v>
      </c>
      <c r="BL242" s="18" t="s">
        <v>208</v>
      </c>
      <c r="BM242" s="208" t="s">
        <v>405</v>
      </c>
    </row>
    <row r="243" s="2" customFormat="1">
      <c r="A243" s="39"/>
      <c r="B243" s="40"/>
      <c r="C243" s="41"/>
      <c r="D243" s="210" t="s">
        <v>138</v>
      </c>
      <c r="E243" s="41"/>
      <c r="F243" s="211" t="s">
        <v>403</v>
      </c>
      <c r="G243" s="41"/>
      <c r="H243" s="41"/>
      <c r="I243" s="212"/>
      <c r="J243" s="41"/>
      <c r="K243" s="41"/>
      <c r="L243" s="45"/>
      <c r="M243" s="213"/>
      <c r="N243" s="214"/>
      <c r="O243" s="85"/>
      <c r="P243" s="85"/>
      <c r="Q243" s="85"/>
      <c r="R243" s="85"/>
      <c r="S243" s="85"/>
      <c r="T243" s="85"/>
      <c r="U243" s="86"/>
      <c r="V243" s="39"/>
      <c r="W243" s="39"/>
      <c r="X243" s="39"/>
      <c r="Y243" s="39"/>
      <c r="Z243" s="39"/>
      <c r="AA243" s="39"/>
      <c r="AB243" s="39"/>
      <c r="AC243" s="39"/>
      <c r="AD243" s="39"/>
      <c r="AE243" s="39"/>
      <c r="AT243" s="18" t="s">
        <v>138</v>
      </c>
      <c r="AU243" s="18" t="s">
        <v>80</v>
      </c>
    </row>
    <row r="244" s="2" customFormat="1" ht="24.15" customHeight="1">
      <c r="A244" s="39"/>
      <c r="B244" s="40"/>
      <c r="C244" s="197" t="s">
        <v>406</v>
      </c>
      <c r="D244" s="197" t="s">
        <v>132</v>
      </c>
      <c r="E244" s="198" t="s">
        <v>407</v>
      </c>
      <c r="F244" s="199" t="s">
        <v>408</v>
      </c>
      <c r="G244" s="200" t="s">
        <v>404</v>
      </c>
      <c r="H244" s="201">
        <v>4</v>
      </c>
      <c r="I244" s="202"/>
      <c r="J244" s="203">
        <f>ROUND(I244*H244,2)</f>
        <v>0</v>
      </c>
      <c r="K244" s="199" t="s">
        <v>19</v>
      </c>
      <c r="L244" s="45"/>
      <c r="M244" s="204" t="s">
        <v>19</v>
      </c>
      <c r="N244" s="205" t="s">
        <v>44</v>
      </c>
      <c r="O244" s="85"/>
      <c r="P244" s="206">
        <f>O244*H244</f>
        <v>0</v>
      </c>
      <c r="Q244" s="206">
        <v>0</v>
      </c>
      <c r="R244" s="206">
        <f>Q244*H244</f>
        <v>0</v>
      </c>
      <c r="S244" s="206">
        <v>0</v>
      </c>
      <c r="T244" s="206">
        <f>S244*H244</f>
        <v>0</v>
      </c>
      <c r="U244" s="207" t="s">
        <v>19</v>
      </c>
      <c r="V244" s="39"/>
      <c r="W244" s="39"/>
      <c r="X244" s="39"/>
      <c r="Y244" s="39"/>
      <c r="Z244" s="39"/>
      <c r="AA244" s="39"/>
      <c r="AB244" s="39"/>
      <c r="AC244" s="39"/>
      <c r="AD244" s="39"/>
      <c r="AE244" s="39"/>
      <c r="AR244" s="208" t="s">
        <v>208</v>
      </c>
      <c r="AT244" s="208" t="s">
        <v>132</v>
      </c>
      <c r="AU244" s="208" t="s">
        <v>80</v>
      </c>
      <c r="AY244" s="18" t="s">
        <v>130</v>
      </c>
      <c r="BE244" s="209">
        <f>IF(N244="základní",J244,0)</f>
        <v>0</v>
      </c>
      <c r="BF244" s="209">
        <f>IF(N244="snížená",J244,0)</f>
        <v>0</v>
      </c>
      <c r="BG244" s="209">
        <f>IF(N244="zákl. přenesená",J244,0)</f>
        <v>0</v>
      </c>
      <c r="BH244" s="209">
        <f>IF(N244="sníž. přenesená",J244,0)</f>
        <v>0</v>
      </c>
      <c r="BI244" s="209">
        <f>IF(N244="nulová",J244,0)</f>
        <v>0</v>
      </c>
      <c r="BJ244" s="18" t="s">
        <v>78</v>
      </c>
      <c r="BK244" s="209">
        <f>ROUND(I244*H244,2)</f>
        <v>0</v>
      </c>
      <c r="BL244" s="18" t="s">
        <v>208</v>
      </c>
      <c r="BM244" s="208" t="s">
        <v>409</v>
      </c>
    </row>
    <row r="245" s="2" customFormat="1">
      <c r="A245" s="39"/>
      <c r="B245" s="40"/>
      <c r="C245" s="41"/>
      <c r="D245" s="210" t="s">
        <v>138</v>
      </c>
      <c r="E245" s="41"/>
      <c r="F245" s="211" t="s">
        <v>408</v>
      </c>
      <c r="G245" s="41"/>
      <c r="H245" s="41"/>
      <c r="I245" s="212"/>
      <c r="J245" s="41"/>
      <c r="K245" s="41"/>
      <c r="L245" s="45"/>
      <c r="M245" s="213"/>
      <c r="N245" s="214"/>
      <c r="O245" s="85"/>
      <c r="P245" s="85"/>
      <c r="Q245" s="85"/>
      <c r="R245" s="85"/>
      <c r="S245" s="85"/>
      <c r="T245" s="85"/>
      <c r="U245" s="86"/>
      <c r="V245" s="39"/>
      <c r="W245" s="39"/>
      <c r="X245" s="39"/>
      <c r="Y245" s="39"/>
      <c r="Z245" s="39"/>
      <c r="AA245" s="39"/>
      <c r="AB245" s="39"/>
      <c r="AC245" s="39"/>
      <c r="AD245" s="39"/>
      <c r="AE245" s="39"/>
      <c r="AT245" s="18" t="s">
        <v>138</v>
      </c>
      <c r="AU245" s="18" t="s">
        <v>80</v>
      </c>
    </row>
    <row r="246" s="2" customFormat="1" ht="16.5" customHeight="1">
      <c r="A246" s="39"/>
      <c r="B246" s="40"/>
      <c r="C246" s="197" t="s">
        <v>410</v>
      </c>
      <c r="D246" s="197" t="s">
        <v>132</v>
      </c>
      <c r="E246" s="198" t="s">
        <v>411</v>
      </c>
      <c r="F246" s="199" t="s">
        <v>412</v>
      </c>
      <c r="G246" s="200" t="s">
        <v>150</v>
      </c>
      <c r="H246" s="201">
        <v>12</v>
      </c>
      <c r="I246" s="202"/>
      <c r="J246" s="203">
        <f>ROUND(I246*H246,2)</f>
        <v>0</v>
      </c>
      <c r="K246" s="199" t="s">
        <v>19</v>
      </c>
      <c r="L246" s="45"/>
      <c r="M246" s="204" t="s">
        <v>19</v>
      </c>
      <c r="N246" s="205" t="s">
        <v>44</v>
      </c>
      <c r="O246" s="85"/>
      <c r="P246" s="206">
        <f>O246*H246</f>
        <v>0</v>
      </c>
      <c r="Q246" s="206">
        <v>0</v>
      </c>
      <c r="R246" s="206">
        <f>Q246*H246</f>
        <v>0</v>
      </c>
      <c r="S246" s="206">
        <v>0</v>
      </c>
      <c r="T246" s="206">
        <f>S246*H246</f>
        <v>0</v>
      </c>
      <c r="U246" s="207" t="s">
        <v>19</v>
      </c>
      <c r="V246" s="39"/>
      <c r="W246" s="39"/>
      <c r="X246" s="39"/>
      <c r="Y246" s="39"/>
      <c r="Z246" s="39"/>
      <c r="AA246" s="39"/>
      <c r="AB246" s="39"/>
      <c r="AC246" s="39"/>
      <c r="AD246" s="39"/>
      <c r="AE246" s="39"/>
      <c r="AR246" s="208" t="s">
        <v>208</v>
      </c>
      <c r="AT246" s="208" t="s">
        <v>132</v>
      </c>
      <c r="AU246" s="208" t="s">
        <v>80</v>
      </c>
      <c r="AY246" s="18" t="s">
        <v>130</v>
      </c>
      <c r="BE246" s="209">
        <f>IF(N246="základní",J246,0)</f>
        <v>0</v>
      </c>
      <c r="BF246" s="209">
        <f>IF(N246="snížená",J246,0)</f>
        <v>0</v>
      </c>
      <c r="BG246" s="209">
        <f>IF(N246="zákl. přenesená",J246,0)</f>
        <v>0</v>
      </c>
      <c r="BH246" s="209">
        <f>IF(N246="sníž. přenesená",J246,0)</f>
        <v>0</v>
      </c>
      <c r="BI246" s="209">
        <f>IF(N246="nulová",J246,0)</f>
        <v>0</v>
      </c>
      <c r="BJ246" s="18" t="s">
        <v>78</v>
      </c>
      <c r="BK246" s="209">
        <f>ROUND(I246*H246,2)</f>
        <v>0</v>
      </c>
      <c r="BL246" s="18" t="s">
        <v>208</v>
      </c>
      <c r="BM246" s="208" t="s">
        <v>413</v>
      </c>
    </row>
    <row r="247" s="2" customFormat="1">
      <c r="A247" s="39"/>
      <c r="B247" s="40"/>
      <c r="C247" s="41"/>
      <c r="D247" s="210" t="s">
        <v>138</v>
      </c>
      <c r="E247" s="41"/>
      <c r="F247" s="211" t="s">
        <v>412</v>
      </c>
      <c r="G247" s="41"/>
      <c r="H247" s="41"/>
      <c r="I247" s="212"/>
      <c r="J247" s="41"/>
      <c r="K247" s="41"/>
      <c r="L247" s="45"/>
      <c r="M247" s="213"/>
      <c r="N247" s="214"/>
      <c r="O247" s="85"/>
      <c r="P247" s="85"/>
      <c r="Q247" s="85"/>
      <c r="R247" s="85"/>
      <c r="S247" s="85"/>
      <c r="T247" s="85"/>
      <c r="U247" s="86"/>
      <c r="V247" s="39"/>
      <c r="W247" s="39"/>
      <c r="X247" s="39"/>
      <c r="Y247" s="39"/>
      <c r="Z247" s="39"/>
      <c r="AA247" s="39"/>
      <c r="AB247" s="39"/>
      <c r="AC247" s="39"/>
      <c r="AD247" s="39"/>
      <c r="AE247" s="39"/>
      <c r="AT247" s="18" t="s">
        <v>138</v>
      </c>
      <c r="AU247" s="18" t="s">
        <v>80</v>
      </c>
    </row>
    <row r="248" s="2" customFormat="1" ht="16.5" customHeight="1">
      <c r="A248" s="39"/>
      <c r="B248" s="40"/>
      <c r="C248" s="197" t="s">
        <v>414</v>
      </c>
      <c r="D248" s="197" t="s">
        <v>132</v>
      </c>
      <c r="E248" s="198" t="s">
        <v>415</v>
      </c>
      <c r="F248" s="199" t="s">
        <v>416</v>
      </c>
      <c r="G248" s="200" t="s">
        <v>173</v>
      </c>
      <c r="H248" s="201">
        <v>272</v>
      </c>
      <c r="I248" s="202"/>
      <c r="J248" s="203">
        <f>ROUND(I248*H248,2)</f>
        <v>0</v>
      </c>
      <c r="K248" s="199" t="s">
        <v>19</v>
      </c>
      <c r="L248" s="45"/>
      <c r="M248" s="204" t="s">
        <v>19</v>
      </c>
      <c r="N248" s="205" t="s">
        <v>44</v>
      </c>
      <c r="O248" s="85"/>
      <c r="P248" s="206">
        <f>O248*H248</f>
        <v>0</v>
      </c>
      <c r="Q248" s="206">
        <v>0</v>
      </c>
      <c r="R248" s="206">
        <f>Q248*H248</f>
        <v>0</v>
      </c>
      <c r="S248" s="206">
        <v>0</v>
      </c>
      <c r="T248" s="206">
        <f>S248*H248</f>
        <v>0</v>
      </c>
      <c r="U248" s="207" t="s">
        <v>19</v>
      </c>
      <c r="V248" s="39"/>
      <c r="W248" s="39"/>
      <c r="X248" s="39"/>
      <c r="Y248" s="39"/>
      <c r="Z248" s="39"/>
      <c r="AA248" s="39"/>
      <c r="AB248" s="39"/>
      <c r="AC248" s="39"/>
      <c r="AD248" s="39"/>
      <c r="AE248" s="39"/>
      <c r="AR248" s="208" t="s">
        <v>208</v>
      </c>
      <c r="AT248" s="208" t="s">
        <v>132</v>
      </c>
      <c r="AU248" s="208" t="s">
        <v>80</v>
      </c>
      <c r="AY248" s="18" t="s">
        <v>130</v>
      </c>
      <c r="BE248" s="209">
        <f>IF(N248="základní",J248,0)</f>
        <v>0</v>
      </c>
      <c r="BF248" s="209">
        <f>IF(N248="snížená",J248,0)</f>
        <v>0</v>
      </c>
      <c r="BG248" s="209">
        <f>IF(N248="zákl. přenesená",J248,0)</f>
        <v>0</v>
      </c>
      <c r="BH248" s="209">
        <f>IF(N248="sníž. přenesená",J248,0)</f>
        <v>0</v>
      </c>
      <c r="BI248" s="209">
        <f>IF(N248="nulová",J248,0)</f>
        <v>0</v>
      </c>
      <c r="BJ248" s="18" t="s">
        <v>78</v>
      </c>
      <c r="BK248" s="209">
        <f>ROUND(I248*H248,2)</f>
        <v>0</v>
      </c>
      <c r="BL248" s="18" t="s">
        <v>208</v>
      </c>
      <c r="BM248" s="208" t="s">
        <v>417</v>
      </c>
    </row>
    <row r="249" s="2" customFormat="1">
      <c r="A249" s="39"/>
      <c r="B249" s="40"/>
      <c r="C249" s="41"/>
      <c r="D249" s="210" t="s">
        <v>138</v>
      </c>
      <c r="E249" s="41"/>
      <c r="F249" s="211" t="s">
        <v>416</v>
      </c>
      <c r="G249" s="41"/>
      <c r="H249" s="41"/>
      <c r="I249" s="212"/>
      <c r="J249" s="41"/>
      <c r="K249" s="41"/>
      <c r="L249" s="45"/>
      <c r="M249" s="213"/>
      <c r="N249" s="214"/>
      <c r="O249" s="85"/>
      <c r="P249" s="85"/>
      <c r="Q249" s="85"/>
      <c r="R249" s="85"/>
      <c r="S249" s="85"/>
      <c r="T249" s="85"/>
      <c r="U249" s="86"/>
      <c r="V249" s="39"/>
      <c r="W249" s="39"/>
      <c r="X249" s="39"/>
      <c r="Y249" s="39"/>
      <c r="Z249" s="39"/>
      <c r="AA249" s="39"/>
      <c r="AB249" s="39"/>
      <c r="AC249" s="39"/>
      <c r="AD249" s="39"/>
      <c r="AE249" s="39"/>
      <c r="AT249" s="18" t="s">
        <v>138</v>
      </c>
      <c r="AU249" s="18" t="s">
        <v>80</v>
      </c>
    </row>
    <row r="250" s="2" customFormat="1" ht="16.5" customHeight="1">
      <c r="A250" s="39"/>
      <c r="B250" s="40"/>
      <c r="C250" s="215" t="s">
        <v>418</v>
      </c>
      <c r="D250" s="215" t="s">
        <v>158</v>
      </c>
      <c r="E250" s="216" t="s">
        <v>419</v>
      </c>
      <c r="F250" s="217" t="s">
        <v>420</v>
      </c>
      <c r="G250" s="218" t="s">
        <v>173</v>
      </c>
      <c r="H250" s="219">
        <v>272</v>
      </c>
      <c r="I250" s="220"/>
      <c r="J250" s="221">
        <f>ROUND(I250*H250,2)</f>
        <v>0</v>
      </c>
      <c r="K250" s="217" t="s">
        <v>19</v>
      </c>
      <c r="L250" s="222"/>
      <c r="M250" s="223" t="s">
        <v>19</v>
      </c>
      <c r="N250" s="224" t="s">
        <v>44</v>
      </c>
      <c r="O250" s="85"/>
      <c r="P250" s="206">
        <f>O250*H250</f>
        <v>0</v>
      </c>
      <c r="Q250" s="206">
        <v>0.00029</v>
      </c>
      <c r="R250" s="206">
        <f>Q250*H250</f>
        <v>0.078880000000000006</v>
      </c>
      <c r="S250" s="206">
        <v>0</v>
      </c>
      <c r="T250" s="206">
        <f>S250*H250</f>
        <v>0</v>
      </c>
      <c r="U250" s="207" t="s">
        <v>19</v>
      </c>
      <c r="V250" s="39"/>
      <c r="W250" s="39"/>
      <c r="X250" s="39"/>
      <c r="Y250" s="39"/>
      <c r="Z250" s="39"/>
      <c r="AA250" s="39"/>
      <c r="AB250" s="39"/>
      <c r="AC250" s="39"/>
      <c r="AD250" s="39"/>
      <c r="AE250" s="39"/>
      <c r="AR250" s="208" t="s">
        <v>278</v>
      </c>
      <c r="AT250" s="208" t="s">
        <v>158</v>
      </c>
      <c r="AU250" s="208" t="s">
        <v>80</v>
      </c>
      <c r="AY250" s="18" t="s">
        <v>130</v>
      </c>
      <c r="BE250" s="209">
        <f>IF(N250="základní",J250,0)</f>
        <v>0</v>
      </c>
      <c r="BF250" s="209">
        <f>IF(N250="snížená",J250,0)</f>
        <v>0</v>
      </c>
      <c r="BG250" s="209">
        <f>IF(N250="zákl. přenesená",J250,0)</f>
        <v>0</v>
      </c>
      <c r="BH250" s="209">
        <f>IF(N250="sníž. přenesená",J250,0)</f>
        <v>0</v>
      </c>
      <c r="BI250" s="209">
        <f>IF(N250="nulová",J250,0)</f>
        <v>0</v>
      </c>
      <c r="BJ250" s="18" t="s">
        <v>78</v>
      </c>
      <c r="BK250" s="209">
        <f>ROUND(I250*H250,2)</f>
        <v>0</v>
      </c>
      <c r="BL250" s="18" t="s">
        <v>208</v>
      </c>
      <c r="BM250" s="208" t="s">
        <v>421</v>
      </c>
    </row>
    <row r="251" s="2" customFormat="1">
      <c r="A251" s="39"/>
      <c r="B251" s="40"/>
      <c r="C251" s="41"/>
      <c r="D251" s="210" t="s">
        <v>138</v>
      </c>
      <c r="E251" s="41"/>
      <c r="F251" s="211" t="s">
        <v>420</v>
      </c>
      <c r="G251" s="41"/>
      <c r="H251" s="41"/>
      <c r="I251" s="212"/>
      <c r="J251" s="41"/>
      <c r="K251" s="41"/>
      <c r="L251" s="45"/>
      <c r="M251" s="213"/>
      <c r="N251" s="214"/>
      <c r="O251" s="85"/>
      <c r="P251" s="85"/>
      <c r="Q251" s="85"/>
      <c r="R251" s="85"/>
      <c r="S251" s="85"/>
      <c r="T251" s="85"/>
      <c r="U251" s="86"/>
      <c r="V251" s="39"/>
      <c r="W251" s="39"/>
      <c r="X251" s="39"/>
      <c r="Y251" s="39"/>
      <c r="Z251" s="39"/>
      <c r="AA251" s="39"/>
      <c r="AB251" s="39"/>
      <c r="AC251" s="39"/>
      <c r="AD251" s="39"/>
      <c r="AE251" s="39"/>
      <c r="AT251" s="18" t="s">
        <v>138</v>
      </c>
      <c r="AU251" s="18" t="s">
        <v>80</v>
      </c>
    </row>
    <row r="252" s="2" customFormat="1" ht="16.5" customHeight="1">
      <c r="A252" s="39"/>
      <c r="B252" s="40"/>
      <c r="C252" s="197" t="s">
        <v>422</v>
      </c>
      <c r="D252" s="197" t="s">
        <v>132</v>
      </c>
      <c r="E252" s="198" t="s">
        <v>423</v>
      </c>
      <c r="F252" s="199" t="s">
        <v>424</v>
      </c>
      <c r="G252" s="200" t="s">
        <v>173</v>
      </c>
      <c r="H252" s="201">
        <v>26</v>
      </c>
      <c r="I252" s="202"/>
      <c r="J252" s="203">
        <f>ROUND(I252*H252,2)</f>
        <v>0</v>
      </c>
      <c r="K252" s="199" t="s">
        <v>216</v>
      </c>
      <c r="L252" s="45"/>
      <c r="M252" s="204" t="s">
        <v>19</v>
      </c>
      <c r="N252" s="205" t="s">
        <v>44</v>
      </c>
      <c r="O252" s="85"/>
      <c r="P252" s="206">
        <f>O252*H252</f>
        <v>0</v>
      </c>
      <c r="Q252" s="206">
        <v>0</v>
      </c>
      <c r="R252" s="206">
        <f>Q252*H252</f>
        <v>0</v>
      </c>
      <c r="S252" s="206">
        <v>0</v>
      </c>
      <c r="T252" s="206">
        <f>S252*H252</f>
        <v>0</v>
      </c>
      <c r="U252" s="207" t="s">
        <v>19</v>
      </c>
      <c r="V252" s="39"/>
      <c r="W252" s="39"/>
      <c r="X252" s="39"/>
      <c r="Y252" s="39"/>
      <c r="Z252" s="39"/>
      <c r="AA252" s="39"/>
      <c r="AB252" s="39"/>
      <c r="AC252" s="39"/>
      <c r="AD252" s="39"/>
      <c r="AE252" s="39"/>
      <c r="AR252" s="208" t="s">
        <v>208</v>
      </c>
      <c r="AT252" s="208" t="s">
        <v>132</v>
      </c>
      <c r="AU252" s="208" t="s">
        <v>80</v>
      </c>
      <c r="AY252" s="18" t="s">
        <v>130</v>
      </c>
      <c r="BE252" s="209">
        <f>IF(N252="základní",J252,0)</f>
        <v>0</v>
      </c>
      <c r="BF252" s="209">
        <f>IF(N252="snížená",J252,0)</f>
        <v>0</v>
      </c>
      <c r="BG252" s="209">
        <f>IF(N252="zákl. přenesená",J252,0)</f>
        <v>0</v>
      </c>
      <c r="BH252" s="209">
        <f>IF(N252="sníž. přenesená",J252,0)</f>
        <v>0</v>
      </c>
      <c r="BI252" s="209">
        <f>IF(N252="nulová",J252,0)</f>
        <v>0</v>
      </c>
      <c r="BJ252" s="18" t="s">
        <v>78</v>
      </c>
      <c r="BK252" s="209">
        <f>ROUND(I252*H252,2)</f>
        <v>0</v>
      </c>
      <c r="BL252" s="18" t="s">
        <v>208</v>
      </c>
      <c r="BM252" s="208" t="s">
        <v>425</v>
      </c>
    </row>
    <row r="253" s="2" customFormat="1">
      <c r="A253" s="39"/>
      <c r="B253" s="40"/>
      <c r="C253" s="41"/>
      <c r="D253" s="210" t="s">
        <v>138</v>
      </c>
      <c r="E253" s="41"/>
      <c r="F253" s="211" t="s">
        <v>426</v>
      </c>
      <c r="G253" s="41"/>
      <c r="H253" s="41"/>
      <c r="I253" s="212"/>
      <c r="J253" s="41"/>
      <c r="K253" s="41"/>
      <c r="L253" s="45"/>
      <c r="M253" s="213"/>
      <c r="N253" s="214"/>
      <c r="O253" s="85"/>
      <c r="P253" s="85"/>
      <c r="Q253" s="85"/>
      <c r="R253" s="85"/>
      <c r="S253" s="85"/>
      <c r="T253" s="85"/>
      <c r="U253" s="86"/>
      <c r="V253" s="39"/>
      <c r="W253" s="39"/>
      <c r="X253" s="39"/>
      <c r="Y253" s="39"/>
      <c r="Z253" s="39"/>
      <c r="AA253" s="39"/>
      <c r="AB253" s="39"/>
      <c r="AC253" s="39"/>
      <c r="AD253" s="39"/>
      <c r="AE253" s="39"/>
      <c r="AT253" s="18" t="s">
        <v>138</v>
      </c>
      <c r="AU253" s="18" t="s">
        <v>80</v>
      </c>
    </row>
    <row r="254" s="2" customFormat="1">
      <c r="A254" s="39"/>
      <c r="B254" s="40"/>
      <c r="C254" s="41"/>
      <c r="D254" s="257" t="s">
        <v>219</v>
      </c>
      <c r="E254" s="41"/>
      <c r="F254" s="258" t="s">
        <v>427</v>
      </c>
      <c r="G254" s="41"/>
      <c r="H254" s="41"/>
      <c r="I254" s="212"/>
      <c r="J254" s="41"/>
      <c r="K254" s="41"/>
      <c r="L254" s="45"/>
      <c r="M254" s="213"/>
      <c r="N254" s="214"/>
      <c r="O254" s="85"/>
      <c r="P254" s="85"/>
      <c r="Q254" s="85"/>
      <c r="R254" s="85"/>
      <c r="S254" s="85"/>
      <c r="T254" s="85"/>
      <c r="U254" s="86"/>
      <c r="V254" s="39"/>
      <c r="W254" s="39"/>
      <c r="X254" s="39"/>
      <c r="Y254" s="39"/>
      <c r="Z254" s="39"/>
      <c r="AA254" s="39"/>
      <c r="AB254" s="39"/>
      <c r="AC254" s="39"/>
      <c r="AD254" s="39"/>
      <c r="AE254" s="39"/>
      <c r="AT254" s="18" t="s">
        <v>219</v>
      </c>
      <c r="AU254" s="18" t="s">
        <v>80</v>
      </c>
    </row>
    <row r="255" s="2" customFormat="1" ht="16.5" customHeight="1">
      <c r="A255" s="39"/>
      <c r="B255" s="40"/>
      <c r="C255" s="215" t="s">
        <v>428</v>
      </c>
      <c r="D255" s="215" t="s">
        <v>158</v>
      </c>
      <c r="E255" s="216" t="s">
        <v>429</v>
      </c>
      <c r="F255" s="217" t="s">
        <v>430</v>
      </c>
      <c r="G255" s="218" t="s">
        <v>173</v>
      </c>
      <c r="H255" s="219">
        <v>29.899999999999999</v>
      </c>
      <c r="I255" s="220"/>
      <c r="J255" s="221">
        <f>ROUND(I255*H255,2)</f>
        <v>0</v>
      </c>
      <c r="K255" s="217" t="s">
        <v>216</v>
      </c>
      <c r="L255" s="222"/>
      <c r="M255" s="223" t="s">
        <v>19</v>
      </c>
      <c r="N255" s="224" t="s">
        <v>44</v>
      </c>
      <c r="O255" s="85"/>
      <c r="P255" s="206">
        <f>O255*H255</f>
        <v>0</v>
      </c>
      <c r="Q255" s="206">
        <v>0.00012</v>
      </c>
      <c r="R255" s="206">
        <f>Q255*H255</f>
        <v>0.003588</v>
      </c>
      <c r="S255" s="206">
        <v>0</v>
      </c>
      <c r="T255" s="206">
        <f>S255*H255</f>
        <v>0</v>
      </c>
      <c r="U255" s="207" t="s">
        <v>19</v>
      </c>
      <c r="V255" s="39"/>
      <c r="W255" s="39"/>
      <c r="X255" s="39"/>
      <c r="Y255" s="39"/>
      <c r="Z255" s="39"/>
      <c r="AA255" s="39"/>
      <c r="AB255" s="39"/>
      <c r="AC255" s="39"/>
      <c r="AD255" s="39"/>
      <c r="AE255" s="39"/>
      <c r="AR255" s="208" t="s">
        <v>278</v>
      </c>
      <c r="AT255" s="208" t="s">
        <v>158</v>
      </c>
      <c r="AU255" s="208" t="s">
        <v>80</v>
      </c>
      <c r="AY255" s="18" t="s">
        <v>130</v>
      </c>
      <c r="BE255" s="209">
        <f>IF(N255="základní",J255,0)</f>
        <v>0</v>
      </c>
      <c r="BF255" s="209">
        <f>IF(N255="snížená",J255,0)</f>
        <v>0</v>
      </c>
      <c r="BG255" s="209">
        <f>IF(N255="zákl. přenesená",J255,0)</f>
        <v>0</v>
      </c>
      <c r="BH255" s="209">
        <f>IF(N255="sníž. přenesená",J255,0)</f>
        <v>0</v>
      </c>
      <c r="BI255" s="209">
        <f>IF(N255="nulová",J255,0)</f>
        <v>0</v>
      </c>
      <c r="BJ255" s="18" t="s">
        <v>78</v>
      </c>
      <c r="BK255" s="209">
        <f>ROUND(I255*H255,2)</f>
        <v>0</v>
      </c>
      <c r="BL255" s="18" t="s">
        <v>208</v>
      </c>
      <c r="BM255" s="208" t="s">
        <v>431</v>
      </c>
    </row>
    <row r="256" s="2" customFormat="1">
      <c r="A256" s="39"/>
      <c r="B256" s="40"/>
      <c r="C256" s="41"/>
      <c r="D256" s="210" t="s">
        <v>138</v>
      </c>
      <c r="E256" s="41"/>
      <c r="F256" s="211" t="s">
        <v>430</v>
      </c>
      <c r="G256" s="41"/>
      <c r="H256" s="41"/>
      <c r="I256" s="212"/>
      <c r="J256" s="41"/>
      <c r="K256" s="41"/>
      <c r="L256" s="45"/>
      <c r="M256" s="213"/>
      <c r="N256" s="214"/>
      <c r="O256" s="85"/>
      <c r="P256" s="85"/>
      <c r="Q256" s="85"/>
      <c r="R256" s="85"/>
      <c r="S256" s="85"/>
      <c r="T256" s="85"/>
      <c r="U256" s="86"/>
      <c r="V256" s="39"/>
      <c r="W256" s="39"/>
      <c r="X256" s="39"/>
      <c r="Y256" s="39"/>
      <c r="Z256" s="39"/>
      <c r="AA256" s="39"/>
      <c r="AB256" s="39"/>
      <c r="AC256" s="39"/>
      <c r="AD256" s="39"/>
      <c r="AE256" s="39"/>
      <c r="AT256" s="18" t="s">
        <v>138</v>
      </c>
      <c r="AU256" s="18" t="s">
        <v>80</v>
      </c>
    </row>
    <row r="257" s="13" customFormat="1">
      <c r="A257" s="13"/>
      <c r="B257" s="225"/>
      <c r="C257" s="226"/>
      <c r="D257" s="210" t="s">
        <v>175</v>
      </c>
      <c r="E257" s="226"/>
      <c r="F257" s="228" t="s">
        <v>432</v>
      </c>
      <c r="G257" s="226"/>
      <c r="H257" s="229">
        <v>29.899999999999999</v>
      </c>
      <c r="I257" s="230"/>
      <c r="J257" s="226"/>
      <c r="K257" s="226"/>
      <c r="L257" s="231"/>
      <c r="M257" s="232"/>
      <c r="N257" s="233"/>
      <c r="O257" s="233"/>
      <c r="P257" s="233"/>
      <c r="Q257" s="233"/>
      <c r="R257" s="233"/>
      <c r="S257" s="233"/>
      <c r="T257" s="233"/>
      <c r="U257" s="234"/>
      <c r="V257" s="13"/>
      <c r="W257" s="13"/>
      <c r="X257" s="13"/>
      <c r="Y257" s="13"/>
      <c r="Z257" s="13"/>
      <c r="AA257" s="13"/>
      <c r="AB257" s="13"/>
      <c r="AC257" s="13"/>
      <c r="AD257" s="13"/>
      <c r="AE257" s="13"/>
      <c r="AT257" s="235" t="s">
        <v>175</v>
      </c>
      <c r="AU257" s="235" t="s">
        <v>80</v>
      </c>
      <c r="AV257" s="13" t="s">
        <v>80</v>
      </c>
      <c r="AW257" s="13" t="s">
        <v>4</v>
      </c>
      <c r="AX257" s="13" t="s">
        <v>78</v>
      </c>
      <c r="AY257" s="235" t="s">
        <v>130</v>
      </c>
    </row>
    <row r="258" s="2" customFormat="1" ht="21.75" customHeight="1">
      <c r="A258" s="39"/>
      <c r="B258" s="40"/>
      <c r="C258" s="197" t="s">
        <v>206</v>
      </c>
      <c r="D258" s="197" t="s">
        <v>132</v>
      </c>
      <c r="E258" s="198" t="s">
        <v>433</v>
      </c>
      <c r="F258" s="199" t="s">
        <v>434</v>
      </c>
      <c r="G258" s="200" t="s">
        <v>150</v>
      </c>
      <c r="H258" s="201">
        <v>4</v>
      </c>
      <c r="I258" s="202"/>
      <c r="J258" s="203">
        <f>ROUND(I258*H258,2)</f>
        <v>0</v>
      </c>
      <c r="K258" s="199" t="s">
        <v>19</v>
      </c>
      <c r="L258" s="45"/>
      <c r="M258" s="204" t="s">
        <v>19</v>
      </c>
      <c r="N258" s="205" t="s">
        <v>44</v>
      </c>
      <c r="O258" s="85"/>
      <c r="P258" s="206">
        <f>O258*H258</f>
        <v>0</v>
      </c>
      <c r="Q258" s="206">
        <v>0</v>
      </c>
      <c r="R258" s="206">
        <f>Q258*H258</f>
        <v>0</v>
      </c>
      <c r="S258" s="206">
        <v>0</v>
      </c>
      <c r="T258" s="206">
        <f>S258*H258</f>
        <v>0</v>
      </c>
      <c r="U258" s="207" t="s">
        <v>19</v>
      </c>
      <c r="V258" s="39"/>
      <c r="W258" s="39"/>
      <c r="X258" s="39"/>
      <c r="Y258" s="39"/>
      <c r="Z258" s="39"/>
      <c r="AA258" s="39"/>
      <c r="AB258" s="39"/>
      <c r="AC258" s="39"/>
      <c r="AD258" s="39"/>
      <c r="AE258" s="39"/>
      <c r="AR258" s="208" t="s">
        <v>208</v>
      </c>
      <c r="AT258" s="208" t="s">
        <v>132</v>
      </c>
      <c r="AU258" s="208" t="s">
        <v>80</v>
      </c>
      <c r="AY258" s="18" t="s">
        <v>130</v>
      </c>
      <c r="BE258" s="209">
        <f>IF(N258="základní",J258,0)</f>
        <v>0</v>
      </c>
      <c r="BF258" s="209">
        <f>IF(N258="snížená",J258,0)</f>
        <v>0</v>
      </c>
      <c r="BG258" s="209">
        <f>IF(N258="zákl. přenesená",J258,0)</f>
        <v>0</v>
      </c>
      <c r="BH258" s="209">
        <f>IF(N258="sníž. přenesená",J258,0)</f>
        <v>0</v>
      </c>
      <c r="BI258" s="209">
        <f>IF(N258="nulová",J258,0)</f>
        <v>0</v>
      </c>
      <c r="BJ258" s="18" t="s">
        <v>78</v>
      </c>
      <c r="BK258" s="209">
        <f>ROUND(I258*H258,2)</f>
        <v>0</v>
      </c>
      <c r="BL258" s="18" t="s">
        <v>208</v>
      </c>
      <c r="BM258" s="208" t="s">
        <v>435</v>
      </c>
    </row>
    <row r="259" s="2" customFormat="1">
      <c r="A259" s="39"/>
      <c r="B259" s="40"/>
      <c r="C259" s="41"/>
      <c r="D259" s="210" t="s">
        <v>138</v>
      </c>
      <c r="E259" s="41"/>
      <c r="F259" s="211" t="s">
        <v>434</v>
      </c>
      <c r="G259" s="41"/>
      <c r="H259" s="41"/>
      <c r="I259" s="212"/>
      <c r="J259" s="41"/>
      <c r="K259" s="41"/>
      <c r="L259" s="45"/>
      <c r="M259" s="213"/>
      <c r="N259" s="214"/>
      <c r="O259" s="85"/>
      <c r="P259" s="85"/>
      <c r="Q259" s="85"/>
      <c r="R259" s="85"/>
      <c r="S259" s="85"/>
      <c r="T259" s="85"/>
      <c r="U259" s="86"/>
      <c r="V259" s="39"/>
      <c r="W259" s="39"/>
      <c r="X259" s="39"/>
      <c r="Y259" s="39"/>
      <c r="Z259" s="39"/>
      <c r="AA259" s="39"/>
      <c r="AB259" s="39"/>
      <c r="AC259" s="39"/>
      <c r="AD259" s="39"/>
      <c r="AE259" s="39"/>
      <c r="AT259" s="18" t="s">
        <v>138</v>
      </c>
      <c r="AU259" s="18" t="s">
        <v>80</v>
      </c>
    </row>
    <row r="260" s="2" customFormat="1" ht="16.5" customHeight="1">
      <c r="A260" s="39"/>
      <c r="B260" s="40"/>
      <c r="C260" s="215" t="s">
        <v>436</v>
      </c>
      <c r="D260" s="215" t="s">
        <v>158</v>
      </c>
      <c r="E260" s="216" t="s">
        <v>437</v>
      </c>
      <c r="F260" s="217" t="s">
        <v>438</v>
      </c>
      <c r="G260" s="218" t="s">
        <v>150</v>
      </c>
      <c r="H260" s="219">
        <v>4</v>
      </c>
      <c r="I260" s="220"/>
      <c r="J260" s="221">
        <f>ROUND(I260*H260,2)</f>
        <v>0</v>
      </c>
      <c r="K260" s="217" t="s">
        <v>216</v>
      </c>
      <c r="L260" s="222"/>
      <c r="M260" s="223" t="s">
        <v>19</v>
      </c>
      <c r="N260" s="224" t="s">
        <v>44</v>
      </c>
      <c r="O260" s="85"/>
      <c r="P260" s="206">
        <f>O260*H260</f>
        <v>0</v>
      </c>
      <c r="Q260" s="206">
        <v>0.0016199999999999999</v>
      </c>
      <c r="R260" s="206">
        <f>Q260*H260</f>
        <v>0.0064799999999999996</v>
      </c>
      <c r="S260" s="206">
        <v>0</v>
      </c>
      <c r="T260" s="206">
        <f>S260*H260</f>
        <v>0</v>
      </c>
      <c r="U260" s="207" t="s">
        <v>19</v>
      </c>
      <c r="V260" s="39"/>
      <c r="W260" s="39"/>
      <c r="X260" s="39"/>
      <c r="Y260" s="39"/>
      <c r="Z260" s="39"/>
      <c r="AA260" s="39"/>
      <c r="AB260" s="39"/>
      <c r="AC260" s="39"/>
      <c r="AD260" s="39"/>
      <c r="AE260" s="39"/>
      <c r="AR260" s="208" t="s">
        <v>278</v>
      </c>
      <c r="AT260" s="208" t="s">
        <v>158</v>
      </c>
      <c r="AU260" s="208" t="s">
        <v>80</v>
      </c>
      <c r="AY260" s="18" t="s">
        <v>130</v>
      </c>
      <c r="BE260" s="209">
        <f>IF(N260="základní",J260,0)</f>
        <v>0</v>
      </c>
      <c r="BF260" s="209">
        <f>IF(N260="snížená",J260,0)</f>
        <v>0</v>
      </c>
      <c r="BG260" s="209">
        <f>IF(N260="zákl. přenesená",J260,0)</f>
        <v>0</v>
      </c>
      <c r="BH260" s="209">
        <f>IF(N260="sníž. přenesená",J260,0)</f>
        <v>0</v>
      </c>
      <c r="BI260" s="209">
        <f>IF(N260="nulová",J260,0)</f>
        <v>0</v>
      </c>
      <c r="BJ260" s="18" t="s">
        <v>78</v>
      </c>
      <c r="BK260" s="209">
        <f>ROUND(I260*H260,2)</f>
        <v>0</v>
      </c>
      <c r="BL260" s="18" t="s">
        <v>208</v>
      </c>
      <c r="BM260" s="208" t="s">
        <v>439</v>
      </c>
    </row>
    <row r="261" s="2" customFormat="1">
      <c r="A261" s="39"/>
      <c r="B261" s="40"/>
      <c r="C261" s="41"/>
      <c r="D261" s="210" t="s">
        <v>138</v>
      </c>
      <c r="E261" s="41"/>
      <c r="F261" s="211" t="s">
        <v>438</v>
      </c>
      <c r="G261" s="41"/>
      <c r="H261" s="41"/>
      <c r="I261" s="212"/>
      <c r="J261" s="41"/>
      <c r="K261" s="41"/>
      <c r="L261" s="45"/>
      <c r="M261" s="213"/>
      <c r="N261" s="214"/>
      <c r="O261" s="85"/>
      <c r="P261" s="85"/>
      <c r="Q261" s="85"/>
      <c r="R261" s="85"/>
      <c r="S261" s="85"/>
      <c r="T261" s="85"/>
      <c r="U261" s="86"/>
      <c r="V261" s="39"/>
      <c r="W261" s="39"/>
      <c r="X261" s="39"/>
      <c r="Y261" s="39"/>
      <c r="Z261" s="39"/>
      <c r="AA261" s="39"/>
      <c r="AB261" s="39"/>
      <c r="AC261" s="39"/>
      <c r="AD261" s="39"/>
      <c r="AE261" s="39"/>
      <c r="AT261" s="18" t="s">
        <v>138</v>
      </c>
      <c r="AU261" s="18" t="s">
        <v>80</v>
      </c>
    </row>
    <row r="262" s="2" customFormat="1" ht="24.15" customHeight="1">
      <c r="A262" s="39"/>
      <c r="B262" s="40"/>
      <c r="C262" s="197" t="s">
        <v>440</v>
      </c>
      <c r="D262" s="197" t="s">
        <v>132</v>
      </c>
      <c r="E262" s="198" t="s">
        <v>441</v>
      </c>
      <c r="F262" s="199" t="s">
        <v>442</v>
      </c>
      <c r="G262" s="200" t="s">
        <v>150</v>
      </c>
      <c r="H262" s="201">
        <v>4</v>
      </c>
      <c r="I262" s="202"/>
      <c r="J262" s="203">
        <f>ROUND(I262*H262,2)</f>
        <v>0</v>
      </c>
      <c r="K262" s="199" t="s">
        <v>19</v>
      </c>
      <c r="L262" s="45"/>
      <c r="M262" s="204" t="s">
        <v>19</v>
      </c>
      <c r="N262" s="205" t="s">
        <v>44</v>
      </c>
      <c r="O262" s="85"/>
      <c r="P262" s="206">
        <f>O262*H262</f>
        <v>0</v>
      </c>
      <c r="Q262" s="206">
        <v>0</v>
      </c>
      <c r="R262" s="206">
        <f>Q262*H262</f>
        <v>0</v>
      </c>
      <c r="S262" s="206">
        <v>0</v>
      </c>
      <c r="T262" s="206">
        <f>S262*H262</f>
        <v>0</v>
      </c>
      <c r="U262" s="207" t="s">
        <v>19</v>
      </c>
      <c r="V262" s="39"/>
      <c r="W262" s="39"/>
      <c r="X262" s="39"/>
      <c r="Y262" s="39"/>
      <c r="Z262" s="39"/>
      <c r="AA262" s="39"/>
      <c r="AB262" s="39"/>
      <c r="AC262" s="39"/>
      <c r="AD262" s="39"/>
      <c r="AE262" s="39"/>
      <c r="AR262" s="208" t="s">
        <v>208</v>
      </c>
      <c r="AT262" s="208" t="s">
        <v>132</v>
      </c>
      <c r="AU262" s="208" t="s">
        <v>80</v>
      </c>
      <c r="AY262" s="18" t="s">
        <v>130</v>
      </c>
      <c r="BE262" s="209">
        <f>IF(N262="základní",J262,0)</f>
        <v>0</v>
      </c>
      <c r="BF262" s="209">
        <f>IF(N262="snížená",J262,0)</f>
        <v>0</v>
      </c>
      <c r="BG262" s="209">
        <f>IF(N262="zákl. přenesená",J262,0)</f>
        <v>0</v>
      </c>
      <c r="BH262" s="209">
        <f>IF(N262="sníž. přenesená",J262,0)</f>
        <v>0</v>
      </c>
      <c r="BI262" s="209">
        <f>IF(N262="nulová",J262,0)</f>
        <v>0</v>
      </c>
      <c r="BJ262" s="18" t="s">
        <v>78</v>
      </c>
      <c r="BK262" s="209">
        <f>ROUND(I262*H262,2)</f>
        <v>0</v>
      </c>
      <c r="BL262" s="18" t="s">
        <v>208</v>
      </c>
      <c r="BM262" s="208" t="s">
        <v>443</v>
      </c>
    </row>
    <row r="263" s="2" customFormat="1">
      <c r="A263" s="39"/>
      <c r="B263" s="40"/>
      <c r="C263" s="41"/>
      <c r="D263" s="210" t="s">
        <v>138</v>
      </c>
      <c r="E263" s="41"/>
      <c r="F263" s="211" t="s">
        <v>442</v>
      </c>
      <c r="G263" s="41"/>
      <c r="H263" s="41"/>
      <c r="I263" s="212"/>
      <c r="J263" s="41"/>
      <c r="K263" s="41"/>
      <c r="L263" s="45"/>
      <c r="M263" s="213"/>
      <c r="N263" s="214"/>
      <c r="O263" s="85"/>
      <c r="P263" s="85"/>
      <c r="Q263" s="85"/>
      <c r="R263" s="85"/>
      <c r="S263" s="85"/>
      <c r="T263" s="85"/>
      <c r="U263" s="86"/>
      <c r="V263" s="39"/>
      <c r="W263" s="39"/>
      <c r="X263" s="39"/>
      <c r="Y263" s="39"/>
      <c r="Z263" s="39"/>
      <c r="AA263" s="39"/>
      <c r="AB263" s="39"/>
      <c r="AC263" s="39"/>
      <c r="AD263" s="39"/>
      <c r="AE263" s="39"/>
      <c r="AT263" s="18" t="s">
        <v>138</v>
      </c>
      <c r="AU263" s="18" t="s">
        <v>80</v>
      </c>
    </row>
    <row r="264" s="2" customFormat="1" ht="16.5" customHeight="1">
      <c r="A264" s="39"/>
      <c r="B264" s="40"/>
      <c r="C264" s="197" t="s">
        <v>444</v>
      </c>
      <c r="D264" s="197" t="s">
        <v>132</v>
      </c>
      <c r="E264" s="198" t="s">
        <v>445</v>
      </c>
      <c r="F264" s="199" t="s">
        <v>446</v>
      </c>
      <c r="G264" s="200" t="s">
        <v>150</v>
      </c>
      <c r="H264" s="201">
        <v>4</v>
      </c>
      <c r="I264" s="202"/>
      <c r="J264" s="203">
        <f>ROUND(I264*H264,2)</f>
        <v>0</v>
      </c>
      <c r="K264" s="199" t="s">
        <v>216</v>
      </c>
      <c r="L264" s="45"/>
      <c r="M264" s="204" t="s">
        <v>19</v>
      </c>
      <c r="N264" s="205" t="s">
        <v>44</v>
      </c>
      <c r="O264" s="85"/>
      <c r="P264" s="206">
        <f>O264*H264</f>
        <v>0</v>
      </c>
      <c r="Q264" s="206">
        <v>0</v>
      </c>
      <c r="R264" s="206">
        <f>Q264*H264</f>
        <v>0</v>
      </c>
      <c r="S264" s="206">
        <v>0</v>
      </c>
      <c r="T264" s="206">
        <f>S264*H264</f>
        <v>0</v>
      </c>
      <c r="U264" s="207" t="s">
        <v>19</v>
      </c>
      <c r="V264" s="39"/>
      <c r="W264" s="39"/>
      <c r="X264" s="39"/>
      <c r="Y264" s="39"/>
      <c r="Z264" s="39"/>
      <c r="AA264" s="39"/>
      <c r="AB264" s="39"/>
      <c r="AC264" s="39"/>
      <c r="AD264" s="39"/>
      <c r="AE264" s="39"/>
      <c r="AR264" s="208" t="s">
        <v>208</v>
      </c>
      <c r="AT264" s="208" t="s">
        <v>132</v>
      </c>
      <c r="AU264" s="208" t="s">
        <v>80</v>
      </c>
      <c r="AY264" s="18" t="s">
        <v>130</v>
      </c>
      <c r="BE264" s="209">
        <f>IF(N264="základní",J264,0)</f>
        <v>0</v>
      </c>
      <c r="BF264" s="209">
        <f>IF(N264="snížená",J264,0)</f>
        <v>0</v>
      </c>
      <c r="BG264" s="209">
        <f>IF(N264="zákl. přenesená",J264,0)</f>
        <v>0</v>
      </c>
      <c r="BH264" s="209">
        <f>IF(N264="sníž. přenesená",J264,0)</f>
        <v>0</v>
      </c>
      <c r="BI264" s="209">
        <f>IF(N264="nulová",J264,0)</f>
        <v>0</v>
      </c>
      <c r="BJ264" s="18" t="s">
        <v>78</v>
      </c>
      <c r="BK264" s="209">
        <f>ROUND(I264*H264,2)</f>
        <v>0</v>
      </c>
      <c r="BL264" s="18" t="s">
        <v>208</v>
      </c>
      <c r="BM264" s="208" t="s">
        <v>447</v>
      </c>
    </row>
    <row r="265" s="2" customFormat="1">
      <c r="A265" s="39"/>
      <c r="B265" s="40"/>
      <c r="C265" s="41"/>
      <c r="D265" s="210" t="s">
        <v>138</v>
      </c>
      <c r="E265" s="41"/>
      <c r="F265" s="211" t="s">
        <v>448</v>
      </c>
      <c r="G265" s="41"/>
      <c r="H265" s="41"/>
      <c r="I265" s="212"/>
      <c r="J265" s="41"/>
      <c r="K265" s="41"/>
      <c r="L265" s="45"/>
      <c r="M265" s="213"/>
      <c r="N265" s="214"/>
      <c r="O265" s="85"/>
      <c r="P265" s="85"/>
      <c r="Q265" s="85"/>
      <c r="R265" s="85"/>
      <c r="S265" s="85"/>
      <c r="T265" s="85"/>
      <c r="U265" s="86"/>
      <c r="V265" s="39"/>
      <c r="W265" s="39"/>
      <c r="X265" s="39"/>
      <c r="Y265" s="39"/>
      <c r="Z265" s="39"/>
      <c r="AA265" s="39"/>
      <c r="AB265" s="39"/>
      <c r="AC265" s="39"/>
      <c r="AD265" s="39"/>
      <c r="AE265" s="39"/>
      <c r="AT265" s="18" t="s">
        <v>138</v>
      </c>
      <c r="AU265" s="18" t="s">
        <v>80</v>
      </c>
    </row>
    <row r="266" s="2" customFormat="1">
      <c r="A266" s="39"/>
      <c r="B266" s="40"/>
      <c r="C266" s="41"/>
      <c r="D266" s="257" t="s">
        <v>219</v>
      </c>
      <c r="E266" s="41"/>
      <c r="F266" s="258" t="s">
        <v>449</v>
      </c>
      <c r="G266" s="41"/>
      <c r="H266" s="41"/>
      <c r="I266" s="212"/>
      <c r="J266" s="41"/>
      <c r="K266" s="41"/>
      <c r="L266" s="45"/>
      <c r="M266" s="213"/>
      <c r="N266" s="214"/>
      <c r="O266" s="85"/>
      <c r="P266" s="85"/>
      <c r="Q266" s="85"/>
      <c r="R266" s="85"/>
      <c r="S266" s="85"/>
      <c r="T266" s="85"/>
      <c r="U266" s="86"/>
      <c r="V266" s="39"/>
      <c r="W266" s="39"/>
      <c r="X266" s="39"/>
      <c r="Y266" s="39"/>
      <c r="Z266" s="39"/>
      <c r="AA266" s="39"/>
      <c r="AB266" s="39"/>
      <c r="AC266" s="39"/>
      <c r="AD266" s="39"/>
      <c r="AE266" s="39"/>
      <c r="AT266" s="18" t="s">
        <v>219</v>
      </c>
      <c r="AU266" s="18" t="s">
        <v>80</v>
      </c>
    </row>
    <row r="267" s="2" customFormat="1" ht="16.5" customHeight="1">
      <c r="A267" s="39"/>
      <c r="B267" s="40"/>
      <c r="C267" s="215" t="s">
        <v>450</v>
      </c>
      <c r="D267" s="215" t="s">
        <v>158</v>
      </c>
      <c r="E267" s="216" t="s">
        <v>451</v>
      </c>
      <c r="F267" s="217" t="s">
        <v>452</v>
      </c>
      <c r="G267" s="218" t="s">
        <v>150</v>
      </c>
      <c r="H267" s="219">
        <v>4</v>
      </c>
      <c r="I267" s="220"/>
      <c r="J267" s="221">
        <f>ROUND(I267*H267,2)</f>
        <v>0</v>
      </c>
      <c r="K267" s="217" t="s">
        <v>216</v>
      </c>
      <c r="L267" s="222"/>
      <c r="M267" s="223" t="s">
        <v>19</v>
      </c>
      <c r="N267" s="224" t="s">
        <v>44</v>
      </c>
      <c r="O267" s="85"/>
      <c r="P267" s="206">
        <f>O267*H267</f>
        <v>0</v>
      </c>
      <c r="Q267" s="206">
        <v>0.00020000000000000001</v>
      </c>
      <c r="R267" s="206">
        <f>Q267*H267</f>
        <v>0.00080000000000000004</v>
      </c>
      <c r="S267" s="206">
        <v>0</v>
      </c>
      <c r="T267" s="206">
        <f>S267*H267</f>
        <v>0</v>
      </c>
      <c r="U267" s="207" t="s">
        <v>19</v>
      </c>
      <c r="V267" s="39"/>
      <c r="W267" s="39"/>
      <c r="X267" s="39"/>
      <c r="Y267" s="39"/>
      <c r="Z267" s="39"/>
      <c r="AA267" s="39"/>
      <c r="AB267" s="39"/>
      <c r="AC267" s="39"/>
      <c r="AD267" s="39"/>
      <c r="AE267" s="39"/>
      <c r="AR267" s="208" t="s">
        <v>278</v>
      </c>
      <c r="AT267" s="208" t="s">
        <v>158</v>
      </c>
      <c r="AU267" s="208" t="s">
        <v>80</v>
      </c>
      <c r="AY267" s="18" t="s">
        <v>130</v>
      </c>
      <c r="BE267" s="209">
        <f>IF(N267="základní",J267,0)</f>
        <v>0</v>
      </c>
      <c r="BF267" s="209">
        <f>IF(N267="snížená",J267,0)</f>
        <v>0</v>
      </c>
      <c r="BG267" s="209">
        <f>IF(N267="zákl. přenesená",J267,0)</f>
        <v>0</v>
      </c>
      <c r="BH267" s="209">
        <f>IF(N267="sníž. přenesená",J267,0)</f>
        <v>0</v>
      </c>
      <c r="BI267" s="209">
        <f>IF(N267="nulová",J267,0)</f>
        <v>0</v>
      </c>
      <c r="BJ267" s="18" t="s">
        <v>78</v>
      </c>
      <c r="BK267" s="209">
        <f>ROUND(I267*H267,2)</f>
        <v>0</v>
      </c>
      <c r="BL267" s="18" t="s">
        <v>208</v>
      </c>
      <c r="BM267" s="208" t="s">
        <v>453</v>
      </c>
    </row>
    <row r="268" s="2" customFormat="1">
      <c r="A268" s="39"/>
      <c r="B268" s="40"/>
      <c r="C268" s="41"/>
      <c r="D268" s="210" t="s">
        <v>138</v>
      </c>
      <c r="E268" s="41"/>
      <c r="F268" s="211" t="s">
        <v>452</v>
      </c>
      <c r="G268" s="41"/>
      <c r="H268" s="41"/>
      <c r="I268" s="212"/>
      <c r="J268" s="41"/>
      <c r="K268" s="41"/>
      <c r="L268" s="45"/>
      <c r="M268" s="213"/>
      <c r="N268" s="214"/>
      <c r="O268" s="85"/>
      <c r="P268" s="85"/>
      <c r="Q268" s="85"/>
      <c r="R268" s="85"/>
      <c r="S268" s="85"/>
      <c r="T268" s="85"/>
      <c r="U268" s="86"/>
      <c r="V268" s="39"/>
      <c r="W268" s="39"/>
      <c r="X268" s="39"/>
      <c r="Y268" s="39"/>
      <c r="Z268" s="39"/>
      <c r="AA268" s="39"/>
      <c r="AB268" s="39"/>
      <c r="AC268" s="39"/>
      <c r="AD268" s="39"/>
      <c r="AE268" s="39"/>
      <c r="AT268" s="18" t="s">
        <v>138</v>
      </c>
      <c r="AU268" s="18" t="s">
        <v>80</v>
      </c>
    </row>
    <row r="269" s="2" customFormat="1" ht="16.5" customHeight="1">
      <c r="A269" s="39"/>
      <c r="B269" s="40"/>
      <c r="C269" s="197" t="s">
        <v>454</v>
      </c>
      <c r="D269" s="197" t="s">
        <v>132</v>
      </c>
      <c r="E269" s="198" t="s">
        <v>455</v>
      </c>
      <c r="F269" s="199" t="s">
        <v>456</v>
      </c>
      <c r="G269" s="200" t="s">
        <v>150</v>
      </c>
      <c r="H269" s="201">
        <v>4</v>
      </c>
      <c r="I269" s="202"/>
      <c r="J269" s="203">
        <f>ROUND(I269*H269,2)</f>
        <v>0</v>
      </c>
      <c r="K269" s="199" t="s">
        <v>216</v>
      </c>
      <c r="L269" s="45"/>
      <c r="M269" s="204" t="s">
        <v>19</v>
      </c>
      <c r="N269" s="205" t="s">
        <v>44</v>
      </c>
      <c r="O269" s="85"/>
      <c r="P269" s="206">
        <f>O269*H269</f>
        <v>0</v>
      </c>
      <c r="Q269" s="206">
        <v>0</v>
      </c>
      <c r="R269" s="206">
        <f>Q269*H269</f>
        <v>0</v>
      </c>
      <c r="S269" s="206">
        <v>0</v>
      </c>
      <c r="T269" s="206">
        <f>S269*H269</f>
        <v>0</v>
      </c>
      <c r="U269" s="207" t="s">
        <v>19</v>
      </c>
      <c r="V269" s="39"/>
      <c r="W269" s="39"/>
      <c r="X269" s="39"/>
      <c r="Y269" s="39"/>
      <c r="Z269" s="39"/>
      <c r="AA269" s="39"/>
      <c r="AB269" s="39"/>
      <c r="AC269" s="39"/>
      <c r="AD269" s="39"/>
      <c r="AE269" s="39"/>
      <c r="AR269" s="208" t="s">
        <v>208</v>
      </c>
      <c r="AT269" s="208" t="s">
        <v>132</v>
      </c>
      <c r="AU269" s="208" t="s">
        <v>80</v>
      </c>
      <c r="AY269" s="18" t="s">
        <v>130</v>
      </c>
      <c r="BE269" s="209">
        <f>IF(N269="základní",J269,0)</f>
        <v>0</v>
      </c>
      <c r="BF269" s="209">
        <f>IF(N269="snížená",J269,0)</f>
        <v>0</v>
      </c>
      <c r="BG269" s="209">
        <f>IF(N269="zákl. přenesená",J269,0)</f>
        <v>0</v>
      </c>
      <c r="BH269" s="209">
        <f>IF(N269="sníž. přenesená",J269,0)</f>
        <v>0</v>
      </c>
      <c r="BI269" s="209">
        <f>IF(N269="nulová",J269,0)</f>
        <v>0</v>
      </c>
      <c r="BJ269" s="18" t="s">
        <v>78</v>
      </c>
      <c r="BK269" s="209">
        <f>ROUND(I269*H269,2)</f>
        <v>0</v>
      </c>
      <c r="BL269" s="18" t="s">
        <v>208</v>
      </c>
      <c r="BM269" s="208" t="s">
        <v>457</v>
      </c>
    </row>
    <row r="270" s="2" customFormat="1">
      <c r="A270" s="39"/>
      <c r="B270" s="40"/>
      <c r="C270" s="41"/>
      <c r="D270" s="210" t="s">
        <v>138</v>
      </c>
      <c r="E270" s="41"/>
      <c r="F270" s="211" t="s">
        <v>458</v>
      </c>
      <c r="G270" s="41"/>
      <c r="H270" s="41"/>
      <c r="I270" s="212"/>
      <c r="J270" s="41"/>
      <c r="K270" s="41"/>
      <c r="L270" s="45"/>
      <c r="M270" s="213"/>
      <c r="N270" s="214"/>
      <c r="O270" s="85"/>
      <c r="P270" s="85"/>
      <c r="Q270" s="85"/>
      <c r="R270" s="85"/>
      <c r="S270" s="85"/>
      <c r="T270" s="85"/>
      <c r="U270" s="86"/>
      <c r="V270" s="39"/>
      <c r="W270" s="39"/>
      <c r="X270" s="39"/>
      <c r="Y270" s="39"/>
      <c r="Z270" s="39"/>
      <c r="AA270" s="39"/>
      <c r="AB270" s="39"/>
      <c r="AC270" s="39"/>
      <c r="AD270" s="39"/>
      <c r="AE270" s="39"/>
      <c r="AT270" s="18" t="s">
        <v>138</v>
      </c>
      <c r="AU270" s="18" t="s">
        <v>80</v>
      </c>
    </row>
    <row r="271" s="2" customFormat="1">
      <c r="A271" s="39"/>
      <c r="B271" s="40"/>
      <c r="C271" s="41"/>
      <c r="D271" s="257" t="s">
        <v>219</v>
      </c>
      <c r="E271" s="41"/>
      <c r="F271" s="258" t="s">
        <v>459</v>
      </c>
      <c r="G271" s="41"/>
      <c r="H271" s="41"/>
      <c r="I271" s="212"/>
      <c r="J271" s="41"/>
      <c r="K271" s="41"/>
      <c r="L271" s="45"/>
      <c r="M271" s="213"/>
      <c r="N271" s="214"/>
      <c r="O271" s="85"/>
      <c r="P271" s="85"/>
      <c r="Q271" s="85"/>
      <c r="R271" s="85"/>
      <c r="S271" s="85"/>
      <c r="T271" s="85"/>
      <c r="U271" s="86"/>
      <c r="V271" s="39"/>
      <c r="W271" s="39"/>
      <c r="X271" s="39"/>
      <c r="Y271" s="39"/>
      <c r="Z271" s="39"/>
      <c r="AA271" s="39"/>
      <c r="AB271" s="39"/>
      <c r="AC271" s="39"/>
      <c r="AD271" s="39"/>
      <c r="AE271" s="39"/>
      <c r="AT271" s="18" t="s">
        <v>219</v>
      </c>
      <c r="AU271" s="18" t="s">
        <v>80</v>
      </c>
    </row>
    <row r="272" s="2" customFormat="1" ht="16.5" customHeight="1">
      <c r="A272" s="39"/>
      <c r="B272" s="40"/>
      <c r="C272" s="215" t="s">
        <v>460</v>
      </c>
      <c r="D272" s="215" t="s">
        <v>158</v>
      </c>
      <c r="E272" s="216" t="s">
        <v>461</v>
      </c>
      <c r="F272" s="217" t="s">
        <v>462</v>
      </c>
      <c r="G272" s="218" t="s">
        <v>150</v>
      </c>
      <c r="H272" s="219">
        <v>4</v>
      </c>
      <c r="I272" s="220"/>
      <c r="J272" s="221">
        <f>ROUND(I272*H272,2)</f>
        <v>0</v>
      </c>
      <c r="K272" s="217" t="s">
        <v>216</v>
      </c>
      <c r="L272" s="222"/>
      <c r="M272" s="223" t="s">
        <v>19</v>
      </c>
      <c r="N272" s="224" t="s">
        <v>44</v>
      </c>
      <c r="O272" s="85"/>
      <c r="P272" s="206">
        <f>O272*H272</f>
        <v>0</v>
      </c>
      <c r="Q272" s="206">
        <v>0.00040000000000000002</v>
      </c>
      <c r="R272" s="206">
        <f>Q272*H272</f>
        <v>0.0016000000000000001</v>
      </c>
      <c r="S272" s="206">
        <v>0</v>
      </c>
      <c r="T272" s="206">
        <f>S272*H272</f>
        <v>0</v>
      </c>
      <c r="U272" s="207" t="s">
        <v>19</v>
      </c>
      <c r="V272" s="39"/>
      <c r="W272" s="39"/>
      <c r="X272" s="39"/>
      <c r="Y272" s="39"/>
      <c r="Z272" s="39"/>
      <c r="AA272" s="39"/>
      <c r="AB272" s="39"/>
      <c r="AC272" s="39"/>
      <c r="AD272" s="39"/>
      <c r="AE272" s="39"/>
      <c r="AR272" s="208" t="s">
        <v>278</v>
      </c>
      <c r="AT272" s="208" t="s">
        <v>158</v>
      </c>
      <c r="AU272" s="208" t="s">
        <v>80</v>
      </c>
      <c r="AY272" s="18" t="s">
        <v>130</v>
      </c>
      <c r="BE272" s="209">
        <f>IF(N272="základní",J272,0)</f>
        <v>0</v>
      </c>
      <c r="BF272" s="209">
        <f>IF(N272="snížená",J272,0)</f>
        <v>0</v>
      </c>
      <c r="BG272" s="209">
        <f>IF(N272="zákl. přenesená",J272,0)</f>
        <v>0</v>
      </c>
      <c r="BH272" s="209">
        <f>IF(N272="sníž. přenesená",J272,0)</f>
        <v>0</v>
      </c>
      <c r="BI272" s="209">
        <f>IF(N272="nulová",J272,0)</f>
        <v>0</v>
      </c>
      <c r="BJ272" s="18" t="s">
        <v>78</v>
      </c>
      <c r="BK272" s="209">
        <f>ROUND(I272*H272,2)</f>
        <v>0</v>
      </c>
      <c r="BL272" s="18" t="s">
        <v>208</v>
      </c>
      <c r="BM272" s="208" t="s">
        <v>463</v>
      </c>
    </row>
    <row r="273" s="2" customFormat="1">
      <c r="A273" s="39"/>
      <c r="B273" s="40"/>
      <c r="C273" s="41"/>
      <c r="D273" s="210" t="s">
        <v>138</v>
      </c>
      <c r="E273" s="41"/>
      <c r="F273" s="211" t="s">
        <v>462</v>
      </c>
      <c r="G273" s="41"/>
      <c r="H273" s="41"/>
      <c r="I273" s="212"/>
      <c r="J273" s="41"/>
      <c r="K273" s="41"/>
      <c r="L273" s="45"/>
      <c r="M273" s="213"/>
      <c r="N273" s="214"/>
      <c r="O273" s="85"/>
      <c r="P273" s="85"/>
      <c r="Q273" s="85"/>
      <c r="R273" s="85"/>
      <c r="S273" s="85"/>
      <c r="T273" s="85"/>
      <c r="U273" s="86"/>
      <c r="V273" s="39"/>
      <c r="W273" s="39"/>
      <c r="X273" s="39"/>
      <c r="Y273" s="39"/>
      <c r="Z273" s="39"/>
      <c r="AA273" s="39"/>
      <c r="AB273" s="39"/>
      <c r="AC273" s="39"/>
      <c r="AD273" s="39"/>
      <c r="AE273" s="39"/>
      <c r="AT273" s="18" t="s">
        <v>138</v>
      </c>
      <c r="AU273" s="18" t="s">
        <v>80</v>
      </c>
    </row>
    <row r="274" s="2" customFormat="1" ht="24.15" customHeight="1">
      <c r="A274" s="39"/>
      <c r="B274" s="40"/>
      <c r="C274" s="197" t="s">
        <v>464</v>
      </c>
      <c r="D274" s="197" t="s">
        <v>132</v>
      </c>
      <c r="E274" s="198" t="s">
        <v>465</v>
      </c>
      <c r="F274" s="199" t="s">
        <v>466</v>
      </c>
      <c r="G274" s="200" t="s">
        <v>150</v>
      </c>
      <c r="H274" s="201">
        <v>38</v>
      </c>
      <c r="I274" s="202"/>
      <c r="J274" s="203">
        <f>ROUND(I274*H274,2)</f>
        <v>0</v>
      </c>
      <c r="K274" s="199" t="s">
        <v>19</v>
      </c>
      <c r="L274" s="45"/>
      <c r="M274" s="204" t="s">
        <v>19</v>
      </c>
      <c r="N274" s="205" t="s">
        <v>44</v>
      </c>
      <c r="O274" s="85"/>
      <c r="P274" s="206">
        <f>O274*H274</f>
        <v>0</v>
      </c>
      <c r="Q274" s="206">
        <v>0</v>
      </c>
      <c r="R274" s="206">
        <f>Q274*H274</f>
        <v>0</v>
      </c>
      <c r="S274" s="206">
        <v>0</v>
      </c>
      <c r="T274" s="206">
        <f>S274*H274</f>
        <v>0</v>
      </c>
      <c r="U274" s="207" t="s">
        <v>19</v>
      </c>
      <c r="V274" s="39"/>
      <c r="W274" s="39"/>
      <c r="X274" s="39"/>
      <c r="Y274" s="39"/>
      <c r="Z274" s="39"/>
      <c r="AA274" s="39"/>
      <c r="AB274" s="39"/>
      <c r="AC274" s="39"/>
      <c r="AD274" s="39"/>
      <c r="AE274" s="39"/>
      <c r="AR274" s="208" t="s">
        <v>208</v>
      </c>
      <c r="AT274" s="208" t="s">
        <v>132</v>
      </c>
      <c r="AU274" s="208" t="s">
        <v>80</v>
      </c>
      <c r="AY274" s="18" t="s">
        <v>130</v>
      </c>
      <c r="BE274" s="209">
        <f>IF(N274="základní",J274,0)</f>
        <v>0</v>
      </c>
      <c r="BF274" s="209">
        <f>IF(N274="snížená",J274,0)</f>
        <v>0</v>
      </c>
      <c r="BG274" s="209">
        <f>IF(N274="zákl. přenesená",J274,0)</f>
        <v>0</v>
      </c>
      <c r="BH274" s="209">
        <f>IF(N274="sníž. přenesená",J274,0)</f>
        <v>0</v>
      </c>
      <c r="BI274" s="209">
        <f>IF(N274="nulová",J274,0)</f>
        <v>0</v>
      </c>
      <c r="BJ274" s="18" t="s">
        <v>78</v>
      </c>
      <c r="BK274" s="209">
        <f>ROUND(I274*H274,2)</f>
        <v>0</v>
      </c>
      <c r="BL274" s="18" t="s">
        <v>208</v>
      </c>
      <c r="BM274" s="208" t="s">
        <v>467</v>
      </c>
    </row>
    <row r="275" s="2" customFormat="1">
      <c r="A275" s="39"/>
      <c r="B275" s="40"/>
      <c r="C275" s="41"/>
      <c r="D275" s="210" t="s">
        <v>138</v>
      </c>
      <c r="E275" s="41"/>
      <c r="F275" s="211" t="s">
        <v>466</v>
      </c>
      <c r="G275" s="41"/>
      <c r="H275" s="41"/>
      <c r="I275" s="212"/>
      <c r="J275" s="41"/>
      <c r="K275" s="41"/>
      <c r="L275" s="45"/>
      <c r="M275" s="213"/>
      <c r="N275" s="214"/>
      <c r="O275" s="85"/>
      <c r="P275" s="85"/>
      <c r="Q275" s="85"/>
      <c r="R275" s="85"/>
      <c r="S275" s="85"/>
      <c r="T275" s="85"/>
      <c r="U275" s="86"/>
      <c r="V275" s="39"/>
      <c r="W275" s="39"/>
      <c r="X275" s="39"/>
      <c r="Y275" s="39"/>
      <c r="Z275" s="39"/>
      <c r="AA275" s="39"/>
      <c r="AB275" s="39"/>
      <c r="AC275" s="39"/>
      <c r="AD275" s="39"/>
      <c r="AE275" s="39"/>
      <c r="AT275" s="18" t="s">
        <v>138</v>
      </c>
      <c r="AU275" s="18" t="s">
        <v>80</v>
      </c>
    </row>
    <row r="276" s="2" customFormat="1" ht="16.5" customHeight="1">
      <c r="A276" s="39"/>
      <c r="B276" s="40"/>
      <c r="C276" s="215" t="s">
        <v>468</v>
      </c>
      <c r="D276" s="215" t="s">
        <v>158</v>
      </c>
      <c r="E276" s="216" t="s">
        <v>469</v>
      </c>
      <c r="F276" s="217" t="s">
        <v>470</v>
      </c>
      <c r="G276" s="218" t="s">
        <v>150</v>
      </c>
      <c r="H276" s="219">
        <v>34</v>
      </c>
      <c r="I276" s="220"/>
      <c r="J276" s="221">
        <f>ROUND(I276*H276,2)</f>
        <v>0</v>
      </c>
      <c r="K276" s="217" t="s">
        <v>216</v>
      </c>
      <c r="L276" s="222"/>
      <c r="M276" s="223" t="s">
        <v>19</v>
      </c>
      <c r="N276" s="224" t="s">
        <v>44</v>
      </c>
      <c r="O276" s="85"/>
      <c r="P276" s="206">
        <f>O276*H276</f>
        <v>0</v>
      </c>
      <c r="Q276" s="206">
        <v>0.00106</v>
      </c>
      <c r="R276" s="206">
        <f>Q276*H276</f>
        <v>0.036039999999999996</v>
      </c>
      <c r="S276" s="206">
        <v>0</v>
      </c>
      <c r="T276" s="206">
        <f>S276*H276</f>
        <v>0</v>
      </c>
      <c r="U276" s="207" t="s">
        <v>19</v>
      </c>
      <c r="V276" s="39"/>
      <c r="W276" s="39"/>
      <c r="X276" s="39"/>
      <c r="Y276" s="39"/>
      <c r="Z276" s="39"/>
      <c r="AA276" s="39"/>
      <c r="AB276" s="39"/>
      <c r="AC276" s="39"/>
      <c r="AD276" s="39"/>
      <c r="AE276" s="39"/>
      <c r="AR276" s="208" t="s">
        <v>278</v>
      </c>
      <c r="AT276" s="208" t="s">
        <v>158</v>
      </c>
      <c r="AU276" s="208" t="s">
        <v>80</v>
      </c>
      <c r="AY276" s="18" t="s">
        <v>130</v>
      </c>
      <c r="BE276" s="209">
        <f>IF(N276="základní",J276,0)</f>
        <v>0</v>
      </c>
      <c r="BF276" s="209">
        <f>IF(N276="snížená",J276,0)</f>
        <v>0</v>
      </c>
      <c r="BG276" s="209">
        <f>IF(N276="zákl. přenesená",J276,0)</f>
        <v>0</v>
      </c>
      <c r="BH276" s="209">
        <f>IF(N276="sníž. přenesená",J276,0)</f>
        <v>0</v>
      </c>
      <c r="BI276" s="209">
        <f>IF(N276="nulová",J276,0)</f>
        <v>0</v>
      </c>
      <c r="BJ276" s="18" t="s">
        <v>78</v>
      </c>
      <c r="BK276" s="209">
        <f>ROUND(I276*H276,2)</f>
        <v>0</v>
      </c>
      <c r="BL276" s="18" t="s">
        <v>208</v>
      </c>
      <c r="BM276" s="208" t="s">
        <v>471</v>
      </c>
    </row>
    <row r="277" s="2" customFormat="1">
      <c r="A277" s="39"/>
      <c r="B277" s="40"/>
      <c r="C277" s="41"/>
      <c r="D277" s="210" t="s">
        <v>138</v>
      </c>
      <c r="E277" s="41"/>
      <c r="F277" s="211" t="s">
        <v>470</v>
      </c>
      <c r="G277" s="41"/>
      <c r="H277" s="41"/>
      <c r="I277" s="212"/>
      <c r="J277" s="41"/>
      <c r="K277" s="41"/>
      <c r="L277" s="45"/>
      <c r="M277" s="213"/>
      <c r="N277" s="214"/>
      <c r="O277" s="85"/>
      <c r="P277" s="85"/>
      <c r="Q277" s="85"/>
      <c r="R277" s="85"/>
      <c r="S277" s="85"/>
      <c r="T277" s="85"/>
      <c r="U277" s="86"/>
      <c r="V277" s="39"/>
      <c r="W277" s="39"/>
      <c r="X277" s="39"/>
      <c r="Y277" s="39"/>
      <c r="Z277" s="39"/>
      <c r="AA277" s="39"/>
      <c r="AB277" s="39"/>
      <c r="AC277" s="39"/>
      <c r="AD277" s="39"/>
      <c r="AE277" s="39"/>
      <c r="AT277" s="18" t="s">
        <v>138</v>
      </c>
      <c r="AU277" s="18" t="s">
        <v>80</v>
      </c>
    </row>
    <row r="278" s="2" customFormat="1" ht="16.5" customHeight="1">
      <c r="A278" s="39"/>
      <c r="B278" s="40"/>
      <c r="C278" s="215" t="s">
        <v>472</v>
      </c>
      <c r="D278" s="215" t="s">
        <v>158</v>
      </c>
      <c r="E278" s="216" t="s">
        <v>473</v>
      </c>
      <c r="F278" s="217" t="s">
        <v>474</v>
      </c>
      <c r="G278" s="218" t="s">
        <v>150</v>
      </c>
      <c r="H278" s="219">
        <v>3</v>
      </c>
      <c r="I278" s="220"/>
      <c r="J278" s="221">
        <f>ROUND(I278*H278,2)</f>
        <v>0</v>
      </c>
      <c r="K278" s="217" t="s">
        <v>19</v>
      </c>
      <c r="L278" s="222"/>
      <c r="M278" s="223" t="s">
        <v>19</v>
      </c>
      <c r="N278" s="224" t="s">
        <v>44</v>
      </c>
      <c r="O278" s="85"/>
      <c r="P278" s="206">
        <f>O278*H278</f>
        <v>0</v>
      </c>
      <c r="Q278" s="206">
        <v>0.0053</v>
      </c>
      <c r="R278" s="206">
        <f>Q278*H278</f>
        <v>0.015900000000000001</v>
      </c>
      <c r="S278" s="206">
        <v>0</v>
      </c>
      <c r="T278" s="206">
        <f>S278*H278</f>
        <v>0</v>
      </c>
      <c r="U278" s="207" t="s">
        <v>19</v>
      </c>
      <c r="V278" s="39"/>
      <c r="W278" s="39"/>
      <c r="X278" s="39"/>
      <c r="Y278" s="39"/>
      <c r="Z278" s="39"/>
      <c r="AA278" s="39"/>
      <c r="AB278" s="39"/>
      <c r="AC278" s="39"/>
      <c r="AD278" s="39"/>
      <c r="AE278" s="39"/>
      <c r="AR278" s="208" t="s">
        <v>278</v>
      </c>
      <c r="AT278" s="208" t="s">
        <v>158</v>
      </c>
      <c r="AU278" s="208" t="s">
        <v>80</v>
      </c>
      <c r="AY278" s="18" t="s">
        <v>130</v>
      </c>
      <c r="BE278" s="209">
        <f>IF(N278="základní",J278,0)</f>
        <v>0</v>
      </c>
      <c r="BF278" s="209">
        <f>IF(N278="snížená",J278,0)</f>
        <v>0</v>
      </c>
      <c r="BG278" s="209">
        <f>IF(N278="zákl. přenesená",J278,0)</f>
        <v>0</v>
      </c>
      <c r="BH278" s="209">
        <f>IF(N278="sníž. přenesená",J278,0)</f>
        <v>0</v>
      </c>
      <c r="BI278" s="209">
        <f>IF(N278="nulová",J278,0)</f>
        <v>0</v>
      </c>
      <c r="BJ278" s="18" t="s">
        <v>78</v>
      </c>
      <c r="BK278" s="209">
        <f>ROUND(I278*H278,2)</f>
        <v>0</v>
      </c>
      <c r="BL278" s="18" t="s">
        <v>208</v>
      </c>
      <c r="BM278" s="208" t="s">
        <v>475</v>
      </c>
    </row>
    <row r="279" s="2" customFormat="1">
      <c r="A279" s="39"/>
      <c r="B279" s="40"/>
      <c r="C279" s="41"/>
      <c r="D279" s="210" t="s">
        <v>138</v>
      </c>
      <c r="E279" s="41"/>
      <c r="F279" s="211" t="s">
        <v>474</v>
      </c>
      <c r="G279" s="41"/>
      <c r="H279" s="41"/>
      <c r="I279" s="212"/>
      <c r="J279" s="41"/>
      <c r="K279" s="41"/>
      <c r="L279" s="45"/>
      <c r="M279" s="213"/>
      <c r="N279" s="214"/>
      <c r="O279" s="85"/>
      <c r="P279" s="85"/>
      <c r="Q279" s="85"/>
      <c r="R279" s="85"/>
      <c r="S279" s="85"/>
      <c r="T279" s="85"/>
      <c r="U279" s="86"/>
      <c r="V279" s="39"/>
      <c r="W279" s="39"/>
      <c r="X279" s="39"/>
      <c r="Y279" s="39"/>
      <c r="Z279" s="39"/>
      <c r="AA279" s="39"/>
      <c r="AB279" s="39"/>
      <c r="AC279" s="39"/>
      <c r="AD279" s="39"/>
      <c r="AE279" s="39"/>
      <c r="AT279" s="18" t="s">
        <v>138</v>
      </c>
      <c r="AU279" s="18" t="s">
        <v>80</v>
      </c>
    </row>
    <row r="280" s="12" customFormat="1" ht="22.8" customHeight="1">
      <c r="A280" s="12"/>
      <c r="B280" s="181"/>
      <c r="C280" s="182"/>
      <c r="D280" s="183" t="s">
        <v>72</v>
      </c>
      <c r="E280" s="195" t="s">
        <v>476</v>
      </c>
      <c r="F280" s="195" t="s">
        <v>477</v>
      </c>
      <c r="G280" s="182"/>
      <c r="H280" s="182"/>
      <c r="I280" s="185"/>
      <c r="J280" s="196">
        <f>BK280</f>
        <v>0</v>
      </c>
      <c r="K280" s="182"/>
      <c r="L280" s="187"/>
      <c r="M280" s="188"/>
      <c r="N280" s="189"/>
      <c r="O280" s="189"/>
      <c r="P280" s="190">
        <f>SUM(P281:P381)</f>
        <v>0</v>
      </c>
      <c r="Q280" s="189"/>
      <c r="R280" s="190">
        <f>SUM(R281:R381)</f>
        <v>0.19559000000000004</v>
      </c>
      <c r="S280" s="189"/>
      <c r="T280" s="190">
        <f>SUM(T281:T381)</f>
        <v>0</v>
      </c>
      <c r="U280" s="191"/>
      <c r="V280" s="12"/>
      <c r="W280" s="12"/>
      <c r="X280" s="12"/>
      <c r="Y280" s="12"/>
      <c r="Z280" s="12"/>
      <c r="AA280" s="12"/>
      <c r="AB280" s="12"/>
      <c r="AC280" s="12"/>
      <c r="AD280" s="12"/>
      <c r="AE280" s="12"/>
      <c r="AR280" s="192" t="s">
        <v>80</v>
      </c>
      <c r="AT280" s="193" t="s">
        <v>72</v>
      </c>
      <c r="AU280" s="193" t="s">
        <v>78</v>
      </c>
      <c r="AY280" s="192" t="s">
        <v>130</v>
      </c>
      <c r="BK280" s="194">
        <f>SUM(BK281:BK381)</f>
        <v>0</v>
      </c>
    </row>
    <row r="281" s="2" customFormat="1" ht="16.5" customHeight="1">
      <c r="A281" s="39"/>
      <c r="B281" s="40"/>
      <c r="C281" s="197" t="s">
        <v>478</v>
      </c>
      <c r="D281" s="197" t="s">
        <v>132</v>
      </c>
      <c r="E281" s="198" t="s">
        <v>479</v>
      </c>
      <c r="F281" s="199" t="s">
        <v>480</v>
      </c>
      <c r="G281" s="200" t="s">
        <v>173</v>
      </c>
      <c r="H281" s="201">
        <v>190</v>
      </c>
      <c r="I281" s="202"/>
      <c r="J281" s="203">
        <f>ROUND(I281*H281,2)</f>
        <v>0</v>
      </c>
      <c r="K281" s="199" t="s">
        <v>216</v>
      </c>
      <c r="L281" s="45"/>
      <c r="M281" s="204" t="s">
        <v>19</v>
      </c>
      <c r="N281" s="205" t="s">
        <v>44</v>
      </c>
      <c r="O281" s="85"/>
      <c r="P281" s="206">
        <f>O281*H281</f>
        <v>0</v>
      </c>
      <c r="Q281" s="206">
        <v>0</v>
      </c>
      <c r="R281" s="206">
        <f>Q281*H281</f>
        <v>0</v>
      </c>
      <c r="S281" s="206">
        <v>0</v>
      </c>
      <c r="T281" s="206">
        <f>S281*H281</f>
        <v>0</v>
      </c>
      <c r="U281" s="207" t="s">
        <v>19</v>
      </c>
      <c r="V281" s="39"/>
      <c r="W281" s="39"/>
      <c r="X281" s="39"/>
      <c r="Y281" s="39"/>
      <c r="Z281" s="39"/>
      <c r="AA281" s="39"/>
      <c r="AB281" s="39"/>
      <c r="AC281" s="39"/>
      <c r="AD281" s="39"/>
      <c r="AE281" s="39"/>
      <c r="AR281" s="208" t="s">
        <v>208</v>
      </c>
      <c r="AT281" s="208" t="s">
        <v>132</v>
      </c>
      <c r="AU281" s="208" t="s">
        <v>80</v>
      </c>
      <c r="AY281" s="18" t="s">
        <v>130</v>
      </c>
      <c r="BE281" s="209">
        <f>IF(N281="základní",J281,0)</f>
        <v>0</v>
      </c>
      <c r="BF281" s="209">
        <f>IF(N281="snížená",J281,0)</f>
        <v>0</v>
      </c>
      <c r="BG281" s="209">
        <f>IF(N281="zákl. přenesená",J281,0)</f>
        <v>0</v>
      </c>
      <c r="BH281" s="209">
        <f>IF(N281="sníž. přenesená",J281,0)</f>
        <v>0</v>
      </c>
      <c r="BI281" s="209">
        <f>IF(N281="nulová",J281,0)</f>
        <v>0</v>
      </c>
      <c r="BJ281" s="18" t="s">
        <v>78</v>
      </c>
      <c r="BK281" s="209">
        <f>ROUND(I281*H281,2)</f>
        <v>0</v>
      </c>
      <c r="BL281" s="18" t="s">
        <v>208</v>
      </c>
      <c r="BM281" s="208" t="s">
        <v>481</v>
      </c>
    </row>
    <row r="282" s="2" customFormat="1">
      <c r="A282" s="39"/>
      <c r="B282" s="40"/>
      <c r="C282" s="41"/>
      <c r="D282" s="210" t="s">
        <v>138</v>
      </c>
      <c r="E282" s="41"/>
      <c r="F282" s="211" t="s">
        <v>482</v>
      </c>
      <c r="G282" s="41"/>
      <c r="H282" s="41"/>
      <c r="I282" s="212"/>
      <c r="J282" s="41"/>
      <c r="K282" s="41"/>
      <c r="L282" s="45"/>
      <c r="M282" s="213"/>
      <c r="N282" s="214"/>
      <c r="O282" s="85"/>
      <c r="P282" s="85"/>
      <c r="Q282" s="85"/>
      <c r="R282" s="85"/>
      <c r="S282" s="85"/>
      <c r="T282" s="85"/>
      <c r="U282" s="86"/>
      <c r="V282" s="39"/>
      <c r="W282" s="39"/>
      <c r="X282" s="39"/>
      <c r="Y282" s="39"/>
      <c r="Z282" s="39"/>
      <c r="AA282" s="39"/>
      <c r="AB282" s="39"/>
      <c r="AC282" s="39"/>
      <c r="AD282" s="39"/>
      <c r="AE282" s="39"/>
      <c r="AT282" s="18" t="s">
        <v>138</v>
      </c>
      <c r="AU282" s="18" t="s">
        <v>80</v>
      </c>
    </row>
    <row r="283" s="2" customFormat="1">
      <c r="A283" s="39"/>
      <c r="B283" s="40"/>
      <c r="C283" s="41"/>
      <c r="D283" s="257" t="s">
        <v>219</v>
      </c>
      <c r="E283" s="41"/>
      <c r="F283" s="258" t="s">
        <v>483</v>
      </c>
      <c r="G283" s="41"/>
      <c r="H283" s="41"/>
      <c r="I283" s="212"/>
      <c r="J283" s="41"/>
      <c r="K283" s="41"/>
      <c r="L283" s="45"/>
      <c r="M283" s="213"/>
      <c r="N283" s="214"/>
      <c r="O283" s="85"/>
      <c r="P283" s="85"/>
      <c r="Q283" s="85"/>
      <c r="R283" s="85"/>
      <c r="S283" s="85"/>
      <c r="T283" s="85"/>
      <c r="U283" s="86"/>
      <c r="V283" s="39"/>
      <c r="W283" s="39"/>
      <c r="X283" s="39"/>
      <c r="Y283" s="39"/>
      <c r="Z283" s="39"/>
      <c r="AA283" s="39"/>
      <c r="AB283" s="39"/>
      <c r="AC283" s="39"/>
      <c r="AD283" s="39"/>
      <c r="AE283" s="39"/>
      <c r="AT283" s="18" t="s">
        <v>219</v>
      </c>
      <c r="AU283" s="18" t="s">
        <v>80</v>
      </c>
    </row>
    <row r="284" s="2" customFormat="1" ht="16.5" customHeight="1">
      <c r="A284" s="39"/>
      <c r="B284" s="40"/>
      <c r="C284" s="215" t="s">
        <v>484</v>
      </c>
      <c r="D284" s="215" t="s">
        <v>158</v>
      </c>
      <c r="E284" s="216" t="s">
        <v>485</v>
      </c>
      <c r="F284" s="217" t="s">
        <v>486</v>
      </c>
      <c r="G284" s="218" t="s">
        <v>173</v>
      </c>
      <c r="H284" s="219">
        <v>190</v>
      </c>
      <c r="I284" s="220"/>
      <c r="J284" s="221">
        <f>ROUND(I284*H284,2)</f>
        <v>0</v>
      </c>
      <c r="K284" s="217" t="s">
        <v>216</v>
      </c>
      <c r="L284" s="222"/>
      <c r="M284" s="223" t="s">
        <v>19</v>
      </c>
      <c r="N284" s="224" t="s">
        <v>44</v>
      </c>
      <c r="O284" s="85"/>
      <c r="P284" s="206">
        <f>O284*H284</f>
        <v>0</v>
      </c>
      <c r="Q284" s="206">
        <v>0.00012999999999999999</v>
      </c>
      <c r="R284" s="206">
        <f>Q284*H284</f>
        <v>0.024699999999999996</v>
      </c>
      <c r="S284" s="206">
        <v>0</v>
      </c>
      <c r="T284" s="206">
        <f>S284*H284</f>
        <v>0</v>
      </c>
      <c r="U284" s="207" t="s">
        <v>19</v>
      </c>
      <c r="V284" s="39"/>
      <c r="W284" s="39"/>
      <c r="X284" s="39"/>
      <c r="Y284" s="39"/>
      <c r="Z284" s="39"/>
      <c r="AA284" s="39"/>
      <c r="AB284" s="39"/>
      <c r="AC284" s="39"/>
      <c r="AD284" s="39"/>
      <c r="AE284" s="39"/>
      <c r="AR284" s="208" t="s">
        <v>278</v>
      </c>
      <c r="AT284" s="208" t="s">
        <v>158</v>
      </c>
      <c r="AU284" s="208" t="s">
        <v>80</v>
      </c>
      <c r="AY284" s="18" t="s">
        <v>130</v>
      </c>
      <c r="BE284" s="209">
        <f>IF(N284="základní",J284,0)</f>
        <v>0</v>
      </c>
      <c r="BF284" s="209">
        <f>IF(N284="snížená",J284,0)</f>
        <v>0</v>
      </c>
      <c r="BG284" s="209">
        <f>IF(N284="zákl. přenesená",J284,0)</f>
        <v>0</v>
      </c>
      <c r="BH284" s="209">
        <f>IF(N284="sníž. přenesená",J284,0)</f>
        <v>0</v>
      </c>
      <c r="BI284" s="209">
        <f>IF(N284="nulová",J284,0)</f>
        <v>0</v>
      </c>
      <c r="BJ284" s="18" t="s">
        <v>78</v>
      </c>
      <c r="BK284" s="209">
        <f>ROUND(I284*H284,2)</f>
        <v>0</v>
      </c>
      <c r="BL284" s="18" t="s">
        <v>208</v>
      </c>
      <c r="BM284" s="208" t="s">
        <v>487</v>
      </c>
    </row>
    <row r="285" s="2" customFormat="1">
      <c r="A285" s="39"/>
      <c r="B285" s="40"/>
      <c r="C285" s="41"/>
      <c r="D285" s="210" t="s">
        <v>138</v>
      </c>
      <c r="E285" s="41"/>
      <c r="F285" s="211" t="s">
        <v>486</v>
      </c>
      <c r="G285" s="41"/>
      <c r="H285" s="41"/>
      <c r="I285" s="212"/>
      <c r="J285" s="41"/>
      <c r="K285" s="41"/>
      <c r="L285" s="45"/>
      <c r="M285" s="213"/>
      <c r="N285" s="214"/>
      <c r="O285" s="85"/>
      <c r="P285" s="85"/>
      <c r="Q285" s="85"/>
      <c r="R285" s="85"/>
      <c r="S285" s="85"/>
      <c r="T285" s="85"/>
      <c r="U285" s="86"/>
      <c r="V285" s="39"/>
      <c r="W285" s="39"/>
      <c r="X285" s="39"/>
      <c r="Y285" s="39"/>
      <c r="Z285" s="39"/>
      <c r="AA285" s="39"/>
      <c r="AB285" s="39"/>
      <c r="AC285" s="39"/>
      <c r="AD285" s="39"/>
      <c r="AE285" s="39"/>
      <c r="AT285" s="18" t="s">
        <v>138</v>
      </c>
      <c r="AU285" s="18" t="s">
        <v>80</v>
      </c>
    </row>
    <row r="286" s="2" customFormat="1" ht="16.5" customHeight="1">
      <c r="A286" s="39"/>
      <c r="B286" s="40"/>
      <c r="C286" s="197" t="s">
        <v>488</v>
      </c>
      <c r="D286" s="197" t="s">
        <v>132</v>
      </c>
      <c r="E286" s="198" t="s">
        <v>489</v>
      </c>
      <c r="F286" s="199" t="s">
        <v>490</v>
      </c>
      <c r="G286" s="200" t="s">
        <v>173</v>
      </c>
      <c r="H286" s="201">
        <v>980</v>
      </c>
      <c r="I286" s="202"/>
      <c r="J286" s="203">
        <f>ROUND(I286*H286,2)</f>
        <v>0</v>
      </c>
      <c r="K286" s="199" t="s">
        <v>216</v>
      </c>
      <c r="L286" s="45"/>
      <c r="M286" s="204" t="s">
        <v>19</v>
      </c>
      <c r="N286" s="205" t="s">
        <v>44</v>
      </c>
      <c r="O286" s="85"/>
      <c r="P286" s="206">
        <f>O286*H286</f>
        <v>0</v>
      </c>
      <c r="Q286" s="206">
        <v>0</v>
      </c>
      <c r="R286" s="206">
        <f>Q286*H286</f>
        <v>0</v>
      </c>
      <c r="S286" s="206">
        <v>0</v>
      </c>
      <c r="T286" s="206">
        <f>S286*H286</f>
        <v>0</v>
      </c>
      <c r="U286" s="207" t="s">
        <v>19</v>
      </c>
      <c r="V286" s="39"/>
      <c r="W286" s="39"/>
      <c r="X286" s="39"/>
      <c r="Y286" s="39"/>
      <c r="Z286" s="39"/>
      <c r="AA286" s="39"/>
      <c r="AB286" s="39"/>
      <c r="AC286" s="39"/>
      <c r="AD286" s="39"/>
      <c r="AE286" s="39"/>
      <c r="AR286" s="208" t="s">
        <v>208</v>
      </c>
      <c r="AT286" s="208" t="s">
        <v>132</v>
      </c>
      <c r="AU286" s="208" t="s">
        <v>80</v>
      </c>
      <c r="AY286" s="18" t="s">
        <v>130</v>
      </c>
      <c r="BE286" s="209">
        <f>IF(N286="základní",J286,0)</f>
        <v>0</v>
      </c>
      <c r="BF286" s="209">
        <f>IF(N286="snížená",J286,0)</f>
        <v>0</v>
      </c>
      <c r="BG286" s="209">
        <f>IF(N286="zákl. přenesená",J286,0)</f>
        <v>0</v>
      </c>
      <c r="BH286" s="209">
        <f>IF(N286="sníž. přenesená",J286,0)</f>
        <v>0</v>
      </c>
      <c r="BI286" s="209">
        <f>IF(N286="nulová",J286,0)</f>
        <v>0</v>
      </c>
      <c r="BJ286" s="18" t="s">
        <v>78</v>
      </c>
      <c r="BK286" s="209">
        <f>ROUND(I286*H286,2)</f>
        <v>0</v>
      </c>
      <c r="BL286" s="18" t="s">
        <v>208</v>
      </c>
      <c r="BM286" s="208" t="s">
        <v>491</v>
      </c>
    </row>
    <row r="287" s="2" customFormat="1">
      <c r="A287" s="39"/>
      <c r="B287" s="40"/>
      <c r="C287" s="41"/>
      <c r="D287" s="210" t="s">
        <v>138</v>
      </c>
      <c r="E287" s="41"/>
      <c r="F287" s="211" t="s">
        <v>490</v>
      </c>
      <c r="G287" s="41"/>
      <c r="H287" s="41"/>
      <c r="I287" s="212"/>
      <c r="J287" s="41"/>
      <c r="K287" s="41"/>
      <c r="L287" s="45"/>
      <c r="M287" s="213"/>
      <c r="N287" s="214"/>
      <c r="O287" s="85"/>
      <c r="P287" s="85"/>
      <c r="Q287" s="85"/>
      <c r="R287" s="85"/>
      <c r="S287" s="85"/>
      <c r="T287" s="85"/>
      <c r="U287" s="86"/>
      <c r="V287" s="39"/>
      <c r="W287" s="39"/>
      <c r="X287" s="39"/>
      <c r="Y287" s="39"/>
      <c r="Z287" s="39"/>
      <c r="AA287" s="39"/>
      <c r="AB287" s="39"/>
      <c r="AC287" s="39"/>
      <c r="AD287" s="39"/>
      <c r="AE287" s="39"/>
      <c r="AT287" s="18" t="s">
        <v>138</v>
      </c>
      <c r="AU287" s="18" t="s">
        <v>80</v>
      </c>
    </row>
    <row r="288" s="2" customFormat="1">
      <c r="A288" s="39"/>
      <c r="B288" s="40"/>
      <c r="C288" s="41"/>
      <c r="D288" s="257" t="s">
        <v>219</v>
      </c>
      <c r="E288" s="41"/>
      <c r="F288" s="258" t="s">
        <v>492</v>
      </c>
      <c r="G288" s="41"/>
      <c r="H288" s="41"/>
      <c r="I288" s="212"/>
      <c r="J288" s="41"/>
      <c r="K288" s="41"/>
      <c r="L288" s="45"/>
      <c r="M288" s="213"/>
      <c r="N288" s="214"/>
      <c r="O288" s="85"/>
      <c r="P288" s="85"/>
      <c r="Q288" s="85"/>
      <c r="R288" s="85"/>
      <c r="S288" s="85"/>
      <c r="T288" s="85"/>
      <c r="U288" s="86"/>
      <c r="V288" s="39"/>
      <c r="W288" s="39"/>
      <c r="X288" s="39"/>
      <c r="Y288" s="39"/>
      <c r="Z288" s="39"/>
      <c r="AA288" s="39"/>
      <c r="AB288" s="39"/>
      <c r="AC288" s="39"/>
      <c r="AD288" s="39"/>
      <c r="AE288" s="39"/>
      <c r="AT288" s="18" t="s">
        <v>219</v>
      </c>
      <c r="AU288" s="18" t="s">
        <v>80</v>
      </c>
    </row>
    <row r="289" s="2" customFormat="1" ht="21.75" customHeight="1">
      <c r="A289" s="39"/>
      <c r="B289" s="40"/>
      <c r="C289" s="215" t="s">
        <v>493</v>
      </c>
      <c r="D289" s="215" t="s">
        <v>158</v>
      </c>
      <c r="E289" s="216" t="s">
        <v>494</v>
      </c>
      <c r="F289" s="217" t="s">
        <v>495</v>
      </c>
      <c r="G289" s="218" t="s">
        <v>173</v>
      </c>
      <c r="H289" s="219">
        <v>1176</v>
      </c>
      <c r="I289" s="220"/>
      <c r="J289" s="221">
        <f>ROUND(I289*H289,2)</f>
        <v>0</v>
      </c>
      <c r="K289" s="217" t="s">
        <v>216</v>
      </c>
      <c r="L289" s="222"/>
      <c r="M289" s="223" t="s">
        <v>19</v>
      </c>
      <c r="N289" s="224" t="s">
        <v>44</v>
      </c>
      <c r="O289" s="85"/>
      <c r="P289" s="206">
        <f>O289*H289</f>
        <v>0</v>
      </c>
      <c r="Q289" s="206">
        <v>6.0000000000000002E-05</v>
      </c>
      <c r="R289" s="206">
        <f>Q289*H289</f>
        <v>0.070559999999999998</v>
      </c>
      <c r="S289" s="206">
        <v>0</v>
      </c>
      <c r="T289" s="206">
        <f>S289*H289</f>
        <v>0</v>
      </c>
      <c r="U289" s="207" t="s">
        <v>19</v>
      </c>
      <c r="V289" s="39"/>
      <c r="W289" s="39"/>
      <c r="X289" s="39"/>
      <c r="Y289" s="39"/>
      <c r="Z289" s="39"/>
      <c r="AA289" s="39"/>
      <c r="AB289" s="39"/>
      <c r="AC289" s="39"/>
      <c r="AD289" s="39"/>
      <c r="AE289" s="39"/>
      <c r="AR289" s="208" t="s">
        <v>278</v>
      </c>
      <c r="AT289" s="208" t="s">
        <v>158</v>
      </c>
      <c r="AU289" s="208" t="s">
        <v>80</v>
      </c>
      <c r="AY289" s="18" t="s">
        <v>130</v>
      </c>
      <c r="BE289" s="209">
        <f>IF(N289="základní",J289,0)</f>
        <v>0</v>
      </c>
      <c r="BF289" s="209">
        <f>IF(N289="snížená",J289,0)</f>
        <v>0</v>
      </c>
      <c r="BG289" s="209">
        <f>IF(N289="zákl. přenesená",J289,0)</f>
        <v>0</v>
      </c>
      <c r="BH289" s="209">
        <f>IF(N289="sníž. přenesená",J289,0)</f>
        <v>0</v>
      </c>
      <c r="BI289" s="209">
        <f>IF(N289="nulová",J289,0)</f>
        <v>0</v>
      </c>
      <c r="BJ289" s="18" t="s">
        <v>78</v>
      </c>
      <c r="BK289" s="209">
        <f>ROUND(I289*H289,2)</f>
        <v>0</v>
      </c>
      <c r="BL289" s="18" t="s">
        <v>208</v>
      </c>
      <c r="BM289" s="208" t="s">
        <v>496</v>
      </c>
    </row>
    <row r="290" s="2" customFormat="1">
      <c r="A290" s="39"/>
      <c r="B290" s="40"/>
      <c r="C290" s="41"/>
      <c r="D290" s="210" t="s">
        <v>138</v>
      </c>
      <c r="E290" s="41"/>
      <c r="F290" s="211" t="s">
        <v>495</v>
      </c>
      <c r="G290" s="41"/>
      <c r="H290" s="41"/>
      <c r="I290" s="212"/>
      <c r="J290" s="41"/>
      <c r="K290" s="41"/>
      <c r="L290" s="45"/>
      <c r="M290" s="213"/>
      <c r="N290" s="214"/>
      <c r="O290" s="85"/>
      <c r="P290" s="85"/>
      <c r="Q290" s="85"/>
      <c r="R290" s="85"/>
      <c r="S290" s="85"/>
      <c r="T290" s="85"/>
      <c r="U290" s="86"/>
      <c r="V290" s="39"/>
      <c r="W290" s="39"/>
      <c r="X290" s="39"/>
      <c r="Y290" s="39"/>
      <c r="Z290" s="39"/>
      <c r="AA290" s="39"/>
      <c r="AB290" s="39"/>
      <c r="AC290" s="39"/>
      <c r="AD290" s="39"/>
      <c r="AE290" s="39"/>
      <c r="AT290" s="18" t="s">
        <v>138</v>
      </c>
      <c r="AU290" s="18" t="s">
        <v>80</v>
      </c>
    </row>
    <row r="291" s="13" customFormat="1">
      <c r="A291" s="13"/>
      <c r="B291" s="225"/>
      <c r="C291" s="226"/>
      <c r="D291" s="210" t="s">
        <v>175</v>
      </c>
      <c r="E291" s="226"/>
      <c r="F291" s="228" t="s">
        <v>497</v>
      </c>
      <c r="G291" s="226"/>
      <c r="H291" s="229">
        <v>1176</v>
      </c>
      <c r="I291" s="230"/>
      <c r="J291" s="226"/>
      <c r="K291" s="226"/>
      <c r="L291" s="231"/>
      <c r="M291" s="232"/>
      <c r="N291" s="233"/>
      <c r="O291" s="233"/>
      <c r="P291" s="233"/>
      <c r="Q291" s="233"/>
      <c r="R291" s="233"/>
      <c r="S291" s="233"/>
      <c r="T291" s="233"/>
      <c r="U291" s="234"/>
      <c r="V291" s="13"/>
      <c r="W291" s="13"/>
      <c r="X291" s="13"/>
      <c r="Y291" s="13"/>
      <c r="Z291" s="13"/>
      <c r="AA291" s="13"/>
      <c r="AB291" s="13"/>
      <c r="AC291" s="13"/>
      <c r="AD291" s="13"/>
      <c r="AE291" s="13"/>
      <c r="AT291" s="235" t="s">
        <v>175</v>
      </c>
      <c r="AU291" s="235" t="s">
        <v>80</v>
      </c>
      <c r="AV291" s="13" t="s">
        <v>80</v>
      </c>
      <c r="AW291" s="13" t="s">
        <v>4</v>
      </c>
      <c r="AX291" s="13" t="s">
        <v>78</v>
      </c>
      <c r="AY291" s="235" t="s">
        <v>130</v>
      </c>
    </row>
    <row r="292" s="2" customFormat="1" ht="16.5" customHeight="1">
      <c r="A292" s="39"/>
      <c r="B292" s="40"/>
      <c r="C292" s="197" t="s">
        <v>498</v>
      </c>
      <c r="D292" s="197" t="s">
        <v>132</v>
      </c>
      <c r="E292" s="198" t="s">
        <v>499</v>
      </c>
      <c r="F292" s="199" t="s">
        <v>500</v>
      </c>
      <c r="G292" s="200" t="s">
        <v>150</v>
      </c>
      <c r="H292" s="201">
        <v>140</v>
      </c>
      <c r="I292" s="202"/>
      <c r="J292" s="203">
        <f>ROUND(I292*H292,2)</f>
        <v>0</v>
      </c>
      <c r="K292" s="199" t="s">
        <v>216</v>
      </c>
      <c r="L292" s="45"/>
      <c r="M292" s="204" t="s">
        <v>19</v>
      </c>
      <c r="N292" s="205" t="s">
        <v>44</v>
      </c>
      <c r="O292" s="85"/>
      <c r="P292" s="206">
        <f>O292*H292</f>
        <v>0</v>
      </c>
      <c r="Q292" s="206">
        <v>0</v>
      </c>
      <c r="R292" s="206">
        <f>Q292*H292</f>
        <v>0</v>
      </c>
      <c r="S292" s="206">
        <v>0</v>
      </c>
      <c r="T292" s="206">
        <f>S292*H292</f>
        <v>0</v>
      </c>
      <c r="U292" s="207" t="s">
        <v>19</v>
      </c>
      <c r="V292" s="39"/>
      <c r="W292" s="39"/>
      <c r="X292" s="39"/>
      <c r="Y292" s="39"/>
      <c r="Z292" s="39"/>
      <c r="AA292" s="39"/>
      <c r="AB292" s="39"/>
      <c r="AC292" s="39"/>
      <c r="AD292" s="39"/>
      <c r="AE292" s="39"/>
      <c r="AR292" s="208" t="s">
        <v>208</v>
      </c>
      <c r="AT292" s="208" t="s">
        <v>132</v>
      </c>
      <c r="AU292" s="208" t="s">
        <v>80</v>
      </c>
      <c r="AY292" s="18" t="s">
        <v>130</v>
      </c>
      <c r="BE292" s="209">
        <f>IF(N292="základní",J292,0)</f>
        <v>0</v>
      </c>
      <c r="BF292" s="209">
        <f>IF(N292="snížená",J292,0)</f>
        <v>0</v>
      </c>
      <c r="BG292" s="209">
        <f>IF(N292="zákl. přenesená",J292,0)</f>
        <v>0</v>
      </c>
      <c r="BH292" s="209">
        <f>IF(N292="sníž. přenesená",J292,0)</f>
        <v>0</v>
      </c>
      <c r="BI292" s="209">
        <f>IF(N292="nulová",J292,0)</f>
        <v>0</v>
      </c>
      <c r="BJ292" s="18" t="s">
        <v>78</v>
      </c>
      <c r="BK292" s="209">
        <f>ROUND(I292*H292,2)</f>
        <v>0</v>
      </c>
      <c r="BL292" s="18" t="s">
        <v>208</v>
      </c>
      <c r="BM292" s="208" t="s">
        <v>501</v>
      </c>
    </row>
    <row r="293" s="2" customFormat="1">
      <c r="A293" s="39"/>
      <c r="B293" s="40"/>
      <c r="C293" s="41"/>
      <c r="D293" s="210" t="s">
        <v>138</v>
      </c>
      <c r="E293" s="41"/>
      <c r="F293" s="211" t="s">
        <v>500</v>
      </c>
      <c r="G293" s="41"/>
      <c r="H293" s="41"/>
      <c r="I293" s="212"/>
      <c r="J293" s="41"/>
      <c r="K293" s="41"/>
      <c r="L293" s="45"/>
      <c r="M293" s="213"/>
      <c r="N293" s="214"/>
      <c r="O293" s="85"/>
      <c r="P293" s="85"/>
      <c r="Q293" s="85"/>
      <c r="R293" s="85"/>
      <c r="S293" s="85"/>
      <c r="T293" s="85"/>
      <c r="U293" s="86"/>
      <c r="V293" s="39"/>
      <c r="W293" s="39"/>
      <c r="X293" s="39"/>
      <c r="Y293" s="39"/>
      <c r="Z293" s="39"/>
      <c r="AA293" s="39"/>
      <c r="AB293" s="39"/>
      <c r="AC293" s="39"/>
      <c r="AD293" s="39"/>
      <c r="AE293" s="39"/>
      <c r="AT293" s="18" t="s">
        <v>138</v>
      </c>
      <c r="AU293" s="18" t="s">
        <v>80</v>
      </c>
    </row>
    <row r="294" s="2" customFormat="1">
      <c r="A294" s="39"/>
      <c r="B294" s="40"/>
      <c r="C294" s="41"/>
      <c r="D294" s="257" t="s">
        <v>219</v>
      </c>
      <c r="E294" s="41"/>
      <c r="F294" s="258" t="s">
        <v>502</v>
      </c>
      <c r="G294" s="41"/>
      <c r="H294" s="41"/>
      <c r="I294" s="212"/>
      <c r="J294" s="41"/>
      <c r="K294" s="41"/>
      <c r="L294" s="45"/>
      <c r="M294" s="213"/>
      <c r="N294" s="214"/>
      <c r="O294" s="85"/>
      <c r="P294" s="85"/>
      <c r="Q294" s="85"/>
      <c r="R294" s="85"/>
      <c r="S294" s="85"/>
      <c r="T294" s="85"/>
      <c r="U294" s="86"/>
      <c r="V294" s="39"/>
      <c r="W294" s="39"/>
      <c r="X294" s="39"/>
      <c r="Y294" s="39"/>
      <c r="Z294" s="39"/>
      <c r="AA294" s="39"/>
      <c r="AB294" s="39"/>
      <c r="AC294" s="39"/>
      <c r="AD294" s="39"/>
      <c r="AE294" s="39"/>
      <c r="AT294" s="18" t="s">
        <v>219</v>
      </c>
      <c r="AU294" s="18" t="s">
        <v>80</v>
      </c>
    </row>
    <row r="295" s="2" customFormat="1" ht="16.5" customHeight="1">
      <c r="A295" s="39"/>
      <c r="B295" s="40"/>
      <c r="C295" s="215" t="s">
        <v>503</v>
      </c>
      <c r="D295" s="215" t="s">
        <v>158</v>
      </c>
      <c r="E295" s="216" t="s">
        <v>504</v>
      </c>
      <c r="F295" s="217" t="s">
        <v>505</v>
      </c>
      <c r="G295" s="218" t="s">
        <v>150</v>
      </c>
      <c r="H295" s="219">
        <v>140</v>
      </c>
      <c r="I295" s="220"/>
      <c r="J295" s="221">
        <f>ROUND(I295*H295,2)</f>
        <v>0</v>
      </c>
      <c r="K295" s="217" t="s">
        <v>216</v>
      </c>
      <c r="L295" s="222"/>
      <c r="M295" s="223" t="s">
        <v>19</v>
      </c>
      <c r="N295" s="224" t="s">
        <v>44</v>
      </c>
      <c r="O295" s="85"/>
      <c r="P295" s="206">
        <f>O295*H295</f>
        <v>0</v>
      </c>
      <c r="Q295" s="206">
        <v>5.0000000000000002E-05</v>
      </c>
      <c r="R295" s="206">
        <f>Q295*H295</f>
        <v>0.0070000000000000001</v>
      </c>
      <c r="S295" s="206">
        <v>0</v>
      </c>
      <c r="T295" s="206">
        <f>S295*H295</f>
        <v>0</v>
      </c>
      <c r="U295" s="207" t="s">
        <v>19</v>
      </c>
      <c r="V295" s="39"/>
      <c r="W295" s="39"/>
      <c r="X295" s="39"/>
      <c r="Y295" s="39"/>
      <c r="Z295" s="39"/>
      <c r="AA295" s="39"/>
      <c r="AB295" s="39"/>
      <c r="AC295" s="39"/>
      <c r="AD295" s="39"/>
      <c r="AE295" s="39"/>
      <c r="AR295" s="208" t="s">
        <v>278</v>
      </c>
      <c r="AT295" s="208" t="s">
        <v>158</v>
      </c>
      <c r="AU295" s="208" t="s">
        <v>80</v>
      </c>
      <c r="AY295" s="18" t="s">
        <v>130</v>
      </c>
      <c r="BE295" s="209">
        <f>IF(N295="základní",J295,0)</f>
        <v>0</v>
      </c>
      <c r="BF295" s="209">
        <f>IF(N295="snížená",J295,0)</f>
        <v>0</v>
      </c>
      <c r="BG295" s="209">
        <f>IF(N295="zákl. přenesená",J295,0)</f>
        <v>0</v>
      </c>
      <c r="BH295" s="209">
        <f>IF(N295="sníž. přenesená",J295,0)</f>
        <v>0</v>
      </c>
      <c r="BI295" s="209">
        <f>IF(N295="nulová",J295,0)</f>
        <v>0</v>
      </c>
      <c r="BJ295" s="18" t="s">
        <v>78</v>
      </c>
      <c r="BK295" s="209">
        <f>ROUND(I295*H295,2)</f>
        <v>0</v>
      </c>
      <c r="BL295" s="18" t="s">
        <v>208</v>
      </c>
      <c r="BM295" s="208" t="s">
        <v>506</v>
      </c>
    </row>
    <row r="296" s="2" customFormat="1">
      <c r="A296" s="39"/>
      <c r="B296" s="40"/>
      <c r="C296" s="41"/>
      <c r="D296" s="210" t="s">
        <v>138</v>
      </c>
      <c r="E296" s="41"/>
      <c r="F296" s="211" t="s">
        <v>505</v>
      </c>
      <c r="G296" s="41"/>
      <c r="H296" s="41"/>
      <c r="I296" s="212"/>
      <c r="J296" s="41"/>
      <c r="K296" s="41"/>
      <c r="L296" s="45"/>
      <c r="M296" s="213"/>
      <c r="N296" s="214"/>
      <c r="O296" s="85"/>
      <c r="P296" s="85"/>
      <c r="Q296" s="85"/>
      <c r="R296" s="85"/>
      <c r="S296" s="85"/>
      <c r="T296" s="85"/>
      <c r="U296" s="86"/>
      <c r="V296" s="39"/>
      <c r="W296" s="39"/>
      <c r="X296" s="39"/>
      <c r="Y296" s="39"/>
      <c r="Z296" s="39"/>
      <c r="AA296" s="39"/>
      <c r="AB296" s="39"/>
      <c r="AC296" s="39"/>
      <c r="AD296" s="39"/>
      <c r="AE296" s="39"/>
      <c r="AT296" s="18" t="s">
        <v>138</v>
      </c>
      <c r="AU296" s="18" t="s">
        <v>80</v>
      </c>
    </row>
    <row r="297" s="2" customFormat="1" ht="16.5" customHeight="1">
      <c r="A297" s="39"/>
      <c r="B297" s="40"/>
      <c r="C297" s="197" t="s">
        <v>507</v>
      </c>
      <c r="D297" s="197" t="s">
        <v>132</v>
      </c>
      <c r="E297" s="198" t="s">
        <v>508</v>
      </c>
      <c r="F297" s="199" t="s">
        <v>509</v>
      </c>
      <c r="G297" s="200" t="s">
        <v>150</v>
      </c>
      <c r="H297" s="201">
        <v>2</v>
      </c>
      <c r="I297" s="202"/>
      <c r="J297" s="203">
        <f>ROUND(I297*H297,2)</f>
        <v>0</v>
      </c>
      <c r="K297" s="199" t="s">
        <v>216</v>
      </c>
      <c r="L297" s="45"/>
      <c r="M297" s="204" t="s">
        <v>19</v>
      </c>
      <c r="N297" s="205" t="s">
        <v>44</v>
      </c>
      <c r="O297" s="85"/>
      <c r="P297" s="206">
        <f>O297*H297</f>
        <v>0</v>
      </c>
      <c r="Q297" s="206">
        <v>0</v>
      </c>
      <c r="R297" s="206">
        <f>Q297*H297</f>
        <v>0</v>
      </c>
      <c r="S297" s="206">
        <v>0</v>
      </c>
      <c r="T297" s="206">
        <f>S297*H297</f>
        <v>0</v>
      </c>
      <c r="U297" s="207" t="s">
        <v>19</v>
      </c>
      <c r="V297" s="39"/>
      <c r="W297" s="39"/>
      <c r="X297" s="39"/>
      <c r="Y297" s="39"/>
      <c r="Z297" s="39"/>
      <c r="AA297" s="39"/>
      <c r="AB297" s="39"/>
      <c r="AC297" s="39"/>
      <c r="AD297" s="39"/>
      <c r="AE297" s="39"/>
      <c r="AR297" s="208" t="s">
        <v>208</v>
      </c>
      <c r="AT297" s="208" t="s">
        <v>132</v>
      </c>
      <c r="AU297" s="208" t="s">
        <v>80</v>
      </c>
      <c r="AY297" s="18" t="s">
        <v>130</v>
      </c>
      <c r="BE297" s="209">
        <f>IF(N297="základní",J297,0)</f>
        <v>0</v>
      </c>
      <c r="BF297" s="209">
        <f>IF(N297="snížená",J297,0)</f>
        <v>0</v>
      </c>
      <c r="BG297" s="209">
        <f>IF(N297="zákl. přenesená",J297,0)</f>
        <v>0</v>
      </c>
      <c r="BH297" s="209">
        <f>IF(N297="sníž. přenesená",J297,0)</f>
        <v>0</v>
      </c>
      <c r="BI297" s="209">
        <f>IF(N297="nulová",J297,0)</f>
        <v>0</v>
      </c>
      <c r="BJ297" s="18" t="s">
        <v>78</v>
      </c>
      <c r="BK297" s="209">
        <f>ROUND(I297*H297,2)</f>
        <v>0</v>
      </c>
      <c r="BL297" s="18" t="s">
        <v>208</v>
      </c>
      <c r="BM297" s="208" t="s">
        <v>510</v>
      </c>
    </row>
    <row r="298" s="2" customFormat="1">
      <c r="A298" s="39"/>
      <c r="B298" s="40"/>
      <c r="C298" s="41"/>
      <c r="D298" s="210" t="s">
        <v>138</v>
      </c>
      <c r="E298" s="41"/>
      <c r="F298" s="211" t="s">
        <v>511</v>
      </c>
      <c r="G298" s="41"/>
      <c r="H298" s="41"/>
      <c r="I298" s="212"/>
      <c r="J298" s="41"/>
      <c r="K298" s="41"/>
      <c r="L298" s="45"/>
      <c r="M298" s="213"/>
      <c r="N298" s="214"/>
      <c r="O298" s="85"/>
      <c r="P298" s="85"/>
      <c r="Q298" s="85"/>
      <c r="R298" s="85"/>
      <c r="S298" s="85"/>
      <c r="T298" s="85"/>
      <c r="U298" s="86"/>
      <c r="V298" s="39"/>
      <c r="W298" s="39"/>
      <c r="X298" s="39"/>
      <c r="Y298" s="39"/>
      <c r="Z298" s="39"/>
      <c r="AA298" s="39"/>
      <c r="AB298" s="39"/>
      <c r="AC298" s="39"/>
      <c r="AD298" s="39"/>
      <c r="AE298" s="39"/>
      <c r="AT298" s="18" t="s">
        <v>138</v>
      </c>
      <c r="AU298" s="18" t="s">
        <v>80</v>
      </c>
    </row>
    <row r="299" s="2" customFormat="1">
      <c r="A299" s="39"/>
      <c r="B299" s="40"/>
      <c r="C299" s="41"/>
      <c r="D299" s="257" t="s">
        <v>219</v>
      </c>
      <c r="E299" s="41"/>
      <c r="F299" s="258" t="s">
        <v>512</v>
      </c>
      <c r="G299" s="41"/>
      <c r="H299" s="41"/>
      <c r="I299" s="212"/>
      <c r="J299" s="41"/>
      <c r="K299" s="41"/>
      <c r="L299" s="45"/>
      <c r="M299" s="213"/>
      <c r="N299" s="214"/>
      <c r="O299" s="85"/>
      <c r="P299" s="85"/>
      <c r="Q299" s="85"/>
      <c r="R299" s="85"/>
      <c r="S299" s="85"/>
      <c r="T299" s="85"/>
      <c r="U299" s="86"/>
      <c r="V299" s="39"/>
      <c r="W299" s="39"/>
      <c r="X299" s="39"/>
      <c r="Y299" s="39"/>
      <c r="Z299" s="39"/>
      <c r="AA299" s="39"/>
      <c r="AB299" s="39"/>
      <c r="AC299" s="39"/>
      <c r="AD299" s="39"/>
      <c r="AE299" s="39"/>
      <c r="AT299" s="18" t="s">
        <v>219</v>
      </c>
      <c r="AU299" s="18" t="s">
        <v>80</v>
      </c>
    </row>
    <row r="300" s="2" customFormat="1" ht="21.75" customHeight="1">
      <c r="A300" s="39"/>
      <c r="B300" s="40"/>
      <c r="C300" s="215" t="s">
        <v>513</v>
      </c>
      <c r="D300" s="215" t="s">
        <v>158</v>
      </c>
      <c r="E300" s="216" t="s">
        <v>514</v>
      </c>
      <c r="F300" s="217" t="s">
        <v>515</v>
      </c>
      <c r="G300" s="218" t="s">
        <v>150</v>
      </c>
      <c r="H300" s="219">
        <v>1</v>
      </c>
      <c r="I300" s="220"/>
      <c r="J300" s="221">
        <f>ROUND(I300*H300,2)</f>
        <v>0</v>
      </c>
      <c r="K300" s="217" t="s">
        <v>216</v>
      </c>
      <c r="L300" s="222"/>
      <c r="M300" s="223" t="s">
        <v>19</v>
      </c>
      <c r="N300" s="224" t="s">
        <v>44</v>
      </c>
      <c r="O300" s="85"/>
      <c r="P300" s="206">
        <f>O300*H300</f>
        <v>0</v>
      </c>
      <c r="Q300" s="206">
        <v>0.0050000000000000001</v>
      </c>
      <c r="R300" s="206">
        <f>Q300*H300</f>
        <v>0.0050000000000000001</v>
      </c>
      <c r="S300" s="206">
        <v>0</v>
      </c>
      <c r="T300" s="206">
        <f>S300*H300</f>
        <v>0</v>
      </c>
      <c r="U300" s="207" t="s">
        <v>19</v>
      </c>
      <c r="V300" s="39"/>
      <c r="W300" s="39"/>
      <c r="X300" s="39"/>
      <c r="Y300" s="39"/>
      <c r="Z300" s="39"/>
      <c r="AA300" s="39"/>
      <c r="AB300" s="39"/>
      <c r="AC300" s="39"/>
      <c r="AD300" s="39"/>
      <c r="AE300" s="39"/>
      <c r="AR300" s="208" t="s">
        <v>278</v>
      </c>
      <c r="AT300" s="208" t="s">
        <v>158</v>
      </c>
      <c r="AU300" s="208" t="s">
        <v>80</v>
      </c>
      <c r="AY300" s="18" t="s">
        <v>130</v>
      </c>
      <c r="BE300" s="209">
        <f>IF(N300="základní",J300,0)</f>
        <v>0</v>
      </c>
      <c r="BF300" s="209">
        <f>IF(N300="snížená",J300,0)</f>
        <v>0</v>
      </c>
      <c r="BG300" s="209">
        <f>IF(N300="zákl. přenesená",J300,0)</f>
        <v>0</v>
      </c>
      <c r="BH300" s="209">
        <f>IF(N300="sníž. přenesená",J300,0)</f>
        <v>0</v>
      </c>
      <c r="BI300" s="209">
        <f>IF(N300="nulová",J300,0)</f>
        <v>0</v>
      </c>
      <c r="BJ300" s="18" t="s">
        <v>78</v>
      </c>
      <c r="BK300" s="209">
        <f>ROUND(I300*H300,2)</f>
        <v>0</v>
      </c>
      <c r="BL300" s="18" t="s">
        <v>208</v>
      </c>
      <c r="BM300" s="208" t="s">
        <v>516</v>
      </c>
    </row>
    <row r="301" s="2" customFormat="1">
      <c r="A301" s="39"/>
      <c r="B301" s="40"/>
      <c r="C301" s="41"/>
      <c r="D301" s="210" t="s">
        <v>138</v>
      </c>
      <c r="E301" s="41"/>
      <c r="F301" s="211" t="s">
        <v>515</v>
      </c>
      <c r="G301" s="41"/>
      <c r="H301" s="41"/>
      <c r="I301" s="212"/>
      <c r="J301" s="41"/>
      <c r="K301" s="41"/>
      <c r="L301" s="45"/>
      <c r="M301" s="213"/>
      <c r="N301" s="214"/>
      <c r="O301" s="85"/>
      <c r="P301" s="85"/>
      <c r="Q301" s="85"/>
      <c r="R301" s="85"/>
      <c r="S301" s="85"/>
      <c r="T301" s="85"/>
      <c r="U301" s="86"/>
      <c r="V301" s="39"/>
      <c r="W301" s="39"/>
      <c r="X301" s="39"/>
      <c r="Y301" s="39"/>
      <c r="Z301" s="39"/>
      <c r="AA301" s="39"/>
      <c r="AB301" s="39"/>
      <c r="AC301" s="39"/>
      <c r="AD301" s="39"/>
      <c r="AE301" s="39"/>
      <c r="AT301" s="18" t="s">
        <v>138</v>
      </c>
      <c r="AU301" s="18" t="s">
        <v>80</v>
      </c>
    </row>
    <row r="302" s="2" customFormat="1" ht="21.75" customHeight="1">
      <c r="A302" s="39"/>
      <c r="B302" s="40"/>
      <c r="C302" s="215" t="s">
        <v>517</v>
      </c>
      <c r="D302" s="215" t="s">
        <v>158</v>
      </c>
      <c r="E302" s="216" t="s">
        <v>518</v>
      </c>
      <c r="F302" s="217" t="s">
        <v>519</v>
      </c>
      <c r="G302" s="218" t="s">
        <v>150</v>
      </c>
      <c r="H302" s="219">
        <v>1</v>
      </c>
      <c r="I302" s="220"/>
      <c r="J302" s="221">
        <f>ROUND(I302*H302,2)</f>
        <v>0</v>
      </c>
      <c r="K302" s="217" t="s">
        <v>216</v>
      </c>
      <c r="L302" s="222"/>
      <c r="M302" s="223" t="s">
        <v>19</v>
      </c>
      <c r="N302" s="224" t="s">
        <v>44</v>
      </c>
      <c r="O302" s="85"/>
      <c r="P302" s="206">
        <f>O302*H302</f>
        <v>0</v>
      </c>
      <c r="Q302" s="206">
        <v>0.001</v>
      </c>
      <c r="R302" s="206">
        <f>Q302*H302</f>
        <v>0.001</v>
      </c>
      <c r="S302" s="206">
        <v>0</v>
      </c>
      <c r="T302" s="206">
        <f>S302*H302</f>
        <v>0</v>
      </c>
      <c r="U302" s="207" t="s">
        <v>19</v>
      </c>
      <c r="V302" s="39"/>
      <c r="W302" s="39"/>
      <c r="X302" s="39"/>
      <c r="Y302" s="39"/>
      <c r="Z302" s="39"/>
      <c r="AA302" s="39"/>
      <c r="AB302" s="39"/>
      <c r="AC302" s="39"/>
      <c r="AD302" s="39"/>
      <c r="AE302" s="39"/>
      <c r="AR302" s="208" t="s">
        <v>278</v>
      </c>
      <c r="AT302" s="208" t="s">
        <v>158</v>
      </c>
      <c r="AU302" s="208" t="s">
        <v>80</v>
      </c>
      <c r="AY302" s="18" t="s">
        <v>130</v>
      </c>
      <c r="BE302" s="209">
        <f>IF(N302="základní",J302,0)</f>
        <v>0</v>
      </c>
      <c r="BF302" s="209">
        <f>IF(N302="snížená",J302,0)</f>
        <v>0</v>
      </c>
      <c r="BG302" s="209">
        <f>IF(N302="zákl. přenesená",J302,0)</f>
        <v>0</v>
      </c>
      <c r="BH302" s="209">
        <f>IF(N302="sníž. přenesená",J302,0)</f>
        <v>0</v>
      </c>
      <c r="BI302" s="209">
        <f>IF(N302="nulová",J302,0)</f>
        <v>0</v>
      </c>
      <c r="BJ302" s="18" t="s">
        <v>78</v>
      </c>
      <c r="BK302" s="209">
        <f>ROUND(I302*H302,2)</f>
        <v>0</v>
      </c>
      <c r="BL302" s="18" t="s">
        <v>208</v>
      </c>
      <c r="BM302" s="208" t="s">
        <v>520</v>
      </c>
    </row>
    <row r="303" s="2" customFormat="1">
      <c r="A303" s="39"/>
      <c r="B303" s="40"/>
      <c r="C303" s="41"/>
      <c r="D303" s="210" t="s">
        <v>138</v>
      </c>
      <c r="E303" s="41"/>
      <c r="F303" s="211" t="s">
        <v>519</v>
      </c>
      <c r="G303" s="41"/>
      <c r="H303" s="41"/>
      <c r="I303" s="212"/>
      <c r="J303" s="41"/>
      <c r="K303" s="41"/>
      <c r="L303" s="45"/>
      <c r="M303" s="213"/>
      <c r="N303" s="214"/>
      <c r="O303" s="85"/>
      <c r="P303" s="85"/>
      <c r="Q303" s="85"/>
      <c r="R303" s="85"/>
      <c r="S303" s="85"/>
      <c r="T303" s="85"/>
      <c r="U303" s="86"/>
      <c r="V303" s="39"/>
      <c r="W303" s="39"/>
      <c r="X303" s="39"/>
      <c r="Y303" s="39"/>
      <c r="Z303" s="39"/>
      <c r="AA303" s="39"/>
      <c r="AB303" s="39"/>
      <c r="AC303" s="39"/>
      <c r="AD303" s="39"/>
      <c r="AE303" s="39"/>
      <c r="AT303" s="18" t="s">
        <v>138</v>
      </c>
      <c r="AU303" s="18" t="s">
        <v>80</v>
      </c>
    </row>
    <row r="304" s="2" customFormat="1" ht="16.5" customHeight="1">
      <c r="A304" s="39"/>
      <c r="B304" s="40"/>
      <c r="C304" s="215" t="s">
        <v>521</v>
      </c>
      <c r="D304" s="215" t="s">
        <v>158</v>
      </c>
      <c r="E304" s="216" t="s">
        <v>522</v>
      </c>
      <c r="F304" s="217" t="s">
        <v>523</v>
      </c>
      <c r="G304" s="218" t="s">
        <v>150</v>
      </c>
      <c r="H304" s="219">
        <v>8</v>
      </c>
      <c r="I304" s="220"/>
      <c r="J304" s="221">
        <f>ROUND(I304*H304,2)</f>
        <v>0</v>
      </c>
      <c r="K304" s="217" t="s">
        <v>216</v>
      </c>
      <c r="L304" s="222"/>
      <c r="M304" s="223" t="s">
        <v>19</v>
      </c>
      <c r="N304" s="224" t="s">
        <v>44</v>
      </c>
      <c r="O304" s="85"/>
      <c r="P304" s="206">
        <f>O304*H304</f>
        <v>0</v>
      </c>
      <c r="Q304" s="206">
        <v>0.00068000000000000005</v>
      </c>
      <c r="R304" s="206">
        <f>Q304*H304</f>
        <v>0.0054400000000000004</v>
      </c>
      <c r="S304" s="206">
        <v>0</v>
      </c>
      <c r="T304" s="206">
        <f>S304*H304</f>
        <v>0</v>
      </c>
      <c r="U304" s="207" t="s">
        <v>19</v>
      </c>
      <c r="V304" s="39"/>
      <c r="W304" s="39"/>
      <c r="X304" s="39"/>
      <c r="Y304" s="39"/>
      <c r="Z304" s="39"/>
      <c r="AA304" s="39"/>
      <c r="AB304" s="39"/>
      <c r="AC304" s="39"/>
      <c r="AD304" s="39"/>
      <c r="AE304" s="39"/>
      <c r="AR304" s="208" t="s">
        <v>278</v>
      </c>
      <c r="AT304" s="208" t="s">
        <v>158</v>
      </c>
      <c r="AU304" s="208" t="s">
        <v>80</v>
      </c>
      <c r="AY304" s="18" t="s">
        <v>130</v>
      </c>
      <c r="BE304" s="209">
        <f>IF(N304="základní",J304,0)</f>
        <v>0</v>
      </c>
      <c r="BF304" s="209">
        <f>IF(N304="snížená",J304,0)</f>
        <v>0</v>
      </c>
      <c r="BG304" s="209">
        <f>IF(N304="zákl. přenesená",J304,0)</f>
        <v>0</v>
      </c>
      <c r="BH304" s="209">
        <f>IF(N304="sníž. přenesená",J304,0)</f>
        <v>0</v>
      </c>
      <c r="BI304" s="209">
        <f>IF(N304="nulová",J304,0)</f>
        <v>0</v>
      </c>
      <c r="BJ304" s="18" t="s">
        <v>78</v>
      </c>
      <c r="BK304" s="209">
        <f>ROUND(I304*H304,2)</f>
        <v>0</v>
      </c>
      <c r="BL304" s="18" t="s">
        <v>208</v>
      </c>
      <c r="BM304" s="208" t="s">
        <v>524</v>
      </c>
    </row>
    <row r="305" s="2" customFormat="1">
      <c r="A305" s="39"/>
      <c r="B305" s="40"/>
      <c r="C305" s="41"/>
      <c r="D305" s="210" t="s">
        <v>138</v>
      </c>
      <c r="E305" s="41"/>
      <c r="F305" s="211" t="s">
        <v>523</v>
      </c>
      <c r="G305" s="41"/>
      <c r="H305" s="41"/>
      <c r="I305" s="212"/>
      <c r="J305" s="41"/>
      <c r="K305" s="41"/>
      <c r="L305" s="45"/>
      <c r="M305" s="213"/>
      <c r="N305" s="214"/>
      <c r="O305" s="85"/>
      <c r="P305" s="85"/>
      <c r="Q305" s="85"/>
      <c r="R305" s="85"/>
      <c r="S305" s="85"/>
      <c r="T305" s="85"/>
      <c r="U305" s="86"/>
      <c r="V305" s="39"/>
      <c r="W305" s="39"/>
      <c r="X305" s="39"/>
      <c r="Y305" s="39"/>
      <c r="Z305" s="39"/>
      <c r="AA305" s="39"/>
      <c r="AB305" s="39"/>
      <c r="AC305" s="39"/>
      <c r="AD305" s="39"/>
      <c r="AE305" s="39"/>
      <c r="AT305" s="18" t="s">
        <v>138</v>
      </c>
      <c r="AU305" s="18" t="s">
        <v>80</v>
      </c>
    </row>
    <row r="306" s="2" customFormat="1" ht="16.5" customHeight="1">
      <c r="A306" s="39"/>
      <c r="B306" s="40"/>
      <c r="C306" s="197" t="s">
        <v>525</v>
      </c>
      <c r="D306" s="197" t="s">
        <v>132</v>
      </c>
      <c r="E306" s="198" t="s">
        <v>526</v>
      </c>
      <c r="F306" s="199" t="s">
        <v>527</v>
      </c>
      <c r="G306" s="200" t="s">
        <v>150</v>
      </c>
      <c r="H306" s="201">
        <v>2</v>
      </c>
      <c r="I306" s="202"/>
      <c r="J306" s="203">
        <f>ROUND(I306*H306,2)</f>
        <v>0</v>
      </c>
      <c r="K306" s="199" t="s">
        <v>216</v>
      </c>
      <c r="L306" s="45"/>
      <c r="M306" s="204" t="s">
        <v>19</v>
      </c>
      <c r="N306" s="205" t="s">
        <v>44</v>
      </c>
      <c r="O306" s="85"/>
      <c r="P306" s="206">
        <f>O306*H306</f>
        <v>0</v>
      </c>
      <c r="Q306" s="206">
        <v>0</v>
      </c>
      <c r="R306" s="206">
        <f>Q306*H306</f>
        <v>0</v>
      </c>
      <c r="S306" s="206">
        <v>0</v>
      </c>
      <c r="T306" s="206">
        <f>S306*H306</f>
        <v>0</v>
      </c>
      <c r="U306" s="207" t="s">
        <v>19</v>
      </c>
      <c r="V306" s="39"/>
      <c r="W306" s="39"/>
      <c r="X306" s="39"/>
      <c r="Y306" s="39"/>
      <c r="Z306" s="39"/>
      <c r="AA306" s="39"/>
      <c r="AB306" s="39"/>
      <c r="AC306" s="39"/>
      <c r="AD306" s="39"/>
      <c r="AE306" s="39"/>
      <c r="AR306" s="208" t="s">
        <v>208</v>
      </c>
      <c r="AT306" s="208" t="s">
        <v>132</v>
      </c>
      <c r="AU306" s="208" t="s">
        <v>80</v>
      </c>
      <c r="AY306" s="18" t="s">
        <v>130</v>
      </c>
      <c r="BE306" s="209">
        <f>IF(N306="základní",J306,0)</f>
        <v>0</v>
      </c>
      <c r="BF306" s="209">
        <f>IF(N306="snížená",J306,0)</f>
        <v>0</v>
      </c>
      <c r="BG306" s="209">
        <f>IF(N306="zákl. přenesená",J306,0)</f>
        <v>0</v>
      </c>
      <c r="BH306" s="209">
        <f>IF(N306="sníž. přenesená",J306,0)</f>
        <v>0</v>
      </c>
      <c r="BI306" s="209">
        <f>IF(N306="nulová",J306,0)</f>
        <v>0</v>
      </c>
      <c r="BJ306" s="18" t="s">
        <v>78</v>
      </c>
      <c r="BK306" s="209">
        <f>ROUND(I306*H306,2)</f>
        <v>0</v>
      </c>
      <c r="BL306" s="18" t="s">
        <v>208</v>
      </c>
      <c r="BM306" s="208" t="s">
        <v>528</v>
      </c>
    </row>
    <row r="307" s="2" customFormat="1">
      <c r="A307" s="39"/>
      <c r="B307" s="40"/>
      <c r="C307" s="41"/>
      <c r="D307" s="210" t="s">
        <v>138</v>
      </c>
      <c r="E307" s="41"/>
      <c r="F307" s="211" t="s">
        <v>529</v>
      </c>
      <c r="G307" s="41"/>
      <c r="H307" s="41"/>
      <c r="I307" s="212"/>
      <c r="J307" s="41"/>
      <c r="K307" s="41"/>
      <c r="L307" s="45"/>
      <c r="M307" s="213"/>
      <c r="N307" s="214"/>
      <c r="O307" s="85"/>
      <c r="P307" s="85"/>
      <c r="Q307" s="85"/>
      <c r="R307" s="85"/>
      <c r="S307" s="85"/>
      <c r="T307" s="85"/>
      <c r="U307" s="86"/>
      <c r="V307" s="39"/>
      <c r="W307" s="39"/>
      <c r="X307" s="39"/>
      <c r="Y307" s="39"/>
      <c r="Z307" s="39"/>
      <c r="AA307" s="39"/>
      <c r="AB307" s="39"/>
      <c r="AC307" s="39"/>
      <c r="AD307" s="39"/>
      <c r="AE307" s="39"/>
      <c r="AT307" s="18" t="s">
        <v>138</v>
      </c>
      <c r="AU307" s="18" t="s">
        <v>80</v>
      </c>
    </row>
    <row r="308" s="2" customFormat="1">
      <c r="A308" s="39"/>
      <c r="B308" s="40"/>
      <c r="C308" s="41"/>
      <c r="D308" s="257" t="s">
        <v>219</v>
      </c>
      <c r="E308" s="41"/>
      <c r="F308" s="258" t="s">
        <v>530</v>
      </c>
      <c r="G308" s="41"/>
      <c r="H308" s="41"/>
      <c r="I308" s="212"/>
      <c r="J308" s="41"/>
      <c r="K308" s="41"/>
      <c r="L308" s="45"/>
      <c r="M308" s="213"/>
      <c r="N308" s="214"/>
      <c r="O308" s="85"/>
      <c r="P308" s="85"/>
      <c r="Q308" s="85"/>
      <c r="R308" s="85"/>
      <c r="S308" s="85"/>
      <c r="T308" s="85"/>
      <c r="U308" s="86"/>
      <c r="V308" s="39"/>
      <c r="W308" s="39"/>
      <c r="X308" s="39"/>
      <c r="Y308" s="39"/>
      <c r="Z308" s="39"/>
      <c r="AA308" s="39"/>
      <c r="AB308" s="39"/>
      <c r="AC308" s="39"/>
      <c r="AD308" s="39"/>
      <c r="AE308" s="39"/>
      <c r="AT308" s="18" t="s">
        <v>219</v>
      </c>
      <c r="AU308" s="18" t="s">
        <v>80</v>
      </c>
    </row>
    <row r="309" s="2" customFormat="1" ht="16.5" customHeight="1">
      <c r="A309" s="39"/>
      <c r="B309" s="40"/>
      <c r="C309" s="215" t="s">
        <v>531</v>
      </c>
      <c r="D309" s="215" t="s">
        <v>158</v>
      </c>
      <c r="E309" s="216" t="s">
        <v>532</v>
      </c>
      <c r="F309" s="217" t="s">
        <v>533</v>
      </c>
      <c r="G309" s="218" t="s">
        <v>150</v>
      </c>
      <c r="H309" s="219">
        <v>2</v>
      </c>
      <c r="I309" s="220"/>
      <c r="J309" s="221">
        <f>ROUND(I309*H309,2)</f>
        <v>0</v>
      </c>
      <c r="K309" s="217" t="s">
        <v>216</v>
      </c>
      <c r="L309" s="222"/>
      <c r="M309" s="223" t="s">
        <v>19</v>
      </c>
      <c r="N309" s="224" t="s">
        <v>44</v>
      </c>
      <c r="O309" s="85"/>
      <c r="P309" s="206">
        <f>O309*H309</f>
        <v>0</v>
      </c>
      <c r="Q309" s="206">
        <v>0.0028</v>
      </c>
      <c r="R309" s="206">
        <f>Q309*H309</f>
        <v>0.0055999999999999999</v>
      </c>
      <c r="S309" s="206">
        <v>0</v>
      </c>
      <c r="T309" s="206">
        <f>S309*H309</f>
        <v>0</v>
      </c>
      <c r="U309" s="207" t="s">
        <v>19</v>
      </c>
      <c r="V309" s="39"/>
      <c r="W309" s="39"/>
      <c r="X309" s="39"/>
      <c r="Y309" s="39"/>
      <c r="Z309" s="39"/>
      <c r="AA309" s="39"/>
      <c r="AB309" s="39"/>
      <c r="AC309" s="39"/>
      <c r="AD309" s="39"/>
      <c r="AE309" s="39"/>
      <c r="AR309" s="208" t="s">
        <v>278</v>
      </c>
      <c r="AT309" s="208" t="s">
        <v>158</v>
      </c>
      <c r="AU309" s="208" t="s">
        <v>80</v>
      </c>
      <c r="AY309" s="18" t="s">
        <v>130</v>
      </c>
      <c r="BE309" s="209">
        <f>IF(N309="základní",J309,0)</f>
        <v>0</v>
      </c>
      <c r="BF309" s="209">
        <f>IF(N309="snížená",J309,0)</f>
        <v>0</v>
      </c>
      <c r="BG309" s="209">
        <f>IF(N309="zákl. přenesená",J309,0)</f>
        <v>0</v>
      </c>
      <c r="BH309" s="209">
        <f>IF(N309="sníž. přenesená",J309,0)</f>
        <v>0</v>
      </c>
      <c r="BI309" s="209">
        <f>IF(N309="nulová",J309,0)</f>
        <v>0</v>
      </c>
      <c r="BJ309" s="18" t="s">
        <v>78</v>
      </c>
      <c r="BK309" s="209">
        <f>ROUND(I309*H309,2)</f>
        <v>0</v>
      </c>
      <c r="BL309" s="18" t="s">
        <v>208</v>
      </c>
      <c r="BM309" s="208" t="s">
        <v>534</v>
      </c>
    </row>
    <row r="310" s="2" customFormat="1">
      <c r="A310" s="39"/>
      <c r="B310" s="40"/>
      <c r="C310" s="41"/>
      <c r="D310" s="210" t="s">
        <v>138</v>
      </c>
      <c r="E310" s="41"/>
      <c r="F310" s="211" t="s">
        <v>533</v>
      </c>
      <c r="G310" s="41"/>
      <c r="H310" s="41"/>
      <c r="I310" s="212"/>
      <c r="J310" s="41"/>
      <c r="K310" s="41"/>
      <c r="L310" s="45"/>
      <c r="M310" s="213"/>
      <c r="N310" s="214"/>
      <c r="O310" s="85"/>
      <c r="P310" s="85"/>
      <c r="Q310" s="85"/>
      <c r="R310" s="85"/>
      <c r="S310" s="85"/>
      <c r="T310" s="85"/>
      <c r="U310" s="86"/>
      <c r="V310" s="39"/>
      <c r="W310" s="39"/>
      <c r="X310" s="39"/>
      <c r="Y310" s="39"/>
      <c r="Z310" s="39"/>
      <c r="AA310" s="39"/>
      <c r="AB310" s="39"/>
      <c r="AC310" s="39"/>
      <c r="AD310" s="39"/>
      <c r="AE310" s="39"/>
      <c r="AT310" s="18" t="s">
        <v>138</v>
      </c>
      <c r="AU310" s="18" t="s">
        <v>80</v>
      </c>
    </row>
    <row r="311" s="2" customFormat="1" ht="16.5" customHeight="1">
      <c r="A311" s="39"/>
      <c r="B311" s="40"/>
      <c r="C311" s="215" t="s">
        <v>535</v>
      </c>
      <c r="D311" s="215" t="s">
        <v>158</v>
      </c>
      <c r="E311" s="216" t="s">
        <v>536</v>
      </c>
      <c r="F311" s="217" t="s">
        <v>537</v>
      </c>
      <c r="G311" s="218" t="s">
        <v>150</v>
      </c>
      <c r="H311" s="219">
        <v>2</v>
      </c>
      <c r="I311" s="220"/>
      <c r="J311" s="221">
        <f>ROUND(I311*H311,2)</f>
        <v>0</v>
      </c>
      <c r="K311" s="217" t="s">
        <v>216</v>
      </c>
      <c r="L311" s="222"/>
      <c r="M311" s="223" t="s">
        <v>19</v>
      </c>
      <c r="N311" s="224" t="s">
        <v>44</v>
      </c>
      <c r="O311" s="85"/>
      <c r="P311" s="206">
        <f>O311*H311</f>
        <v>0</v>
      </c>
      <c r="Q311" s="206">
        <v>0.00017000000000000001</v>
      </c>
      <c r="R311" s="206">
        <f>Q311*H311</f>
        <v>0.00034000000000000002</v>
      </c>
      <c r="S311" s="206">
        <v>0</v>
      </c>
      <c r="T311" s="206">
        <f>S311*H311</f>
        <v>0</v>
      </c>
      <c r="U311" s="207" t="s">
        <v>19</v>
      </c>
      <c r="V311" s="39"/>
      <c r="W311" s="39"/>
      <c r="X311" s="39"/>
      <c r="Y311" s="39"/>
      <c r="Z311" s="39"/>
      <c r="AA311" s="39"/>
      <c r="AB311" s="39"/>
      <c r="AC311" s="39"/>
      <c r="AD311" s="39"/>
      <c r="AE311" s="39"/>
      <c r="AR311" s="208" t="s">
        <v>278</v>
      </c>
      <c r="AT311" s="208" t="s">
        <v>158</v>
      </c>
      <c r="AU311" s="208" t="s">
        <v>80</v>
      </c>
      <c r="AY311" s="18" t="s">
        <v>130</v>
      </c>
      <c r="BE311" s="209">
        <f>IF(N311="základní",J311,0)</f>
        <v>0</v>
      </c>
      <c r="BF311" s="209">
        <f>IF(N311="snížená",J311,0)</f>
        <v>0</v>
      </c>
      <c r="BG311" s="209">
        <f>IF(N311="zákl. přenesená",J311,0)</f>
        <v>0</v>
      </c>
      <c r="BH311" s="209">
        <f>IF(N311="sníž. přenesená",J311,0)</f>
        <v>0</v>
      </c>
      <c r="BI311" s="209">
        <f>IF(N311="nulová",J311,0)</f>
        <v>0</v>
      </c>
      <c r="BJ311" s="18" t="s">
        <v>78</v>
      </c>
      <c r="BK311" s="209">
        <f>ROUND(I311*H311,2)</f>
        <v>0</v>
      </c>
      <c r="BL311" s="18" t="s">
        <v>208</v>
      </c>
      <c r="BM311" s="208" t="s">
        <v>538</v>
      </c>
    </row>
    <row r="312" s="2" customFormat="1">
      <c r="A312" s="39"/>
      <c r="B312" s="40"/>
      <c r="C312" s="41"/>
      <c r="D312" s="210" t="s">
        <v>138</v>
      </c>
      <c r="E312" s="41"/>
      <c r="F312" s="211" t="s">
        <v>537</v>
      </c>
      <c r="G312" s="41"/>
      <c r="H312" s="41"/>
      <c r="I312" s="212"/>
      <c r="J312" s="41"/>
      <c r="K312" s="41"/>
      <c r="L312" s="45"/>
      <c r="M312" s="213"/>
      <c r="N312" s="214"/>
      <c r="O312" s="85"/>
      <c r="P312" s="85"/>
      <c r="Q312" s="85"/>
      <c r="R312" s="85"/>
      <c r="S312" s="85"/>
      <c r="T312" s="85"/>
      <c r="U312" s="86"/>
      <c r="V312" s="39"/>
      <c r="W312" s="39"/>
      <c r="X312" s="39"/>
      <c r="Y312" s="39"/>
      <c r="Z312" s="39"/>
      <c r="AA312" s="39"/>
      <c r="AB312" s="39"/>
      <c r="AC312" s="39"/>
      <c r="AD312" s="39"/>
      <c r="AE312" s="39"/>
      <c r="AT312" s="18" t="s">
        <v>138</v>
      </c>
      <c r="AU312" s="18" t="s">
        <v>80</v>
      </c>
    </row>
    <row r="313" s="2" customFormat="1" ht="16.5" customHeight="1">
      <c r="A313" s="39"/>
      <c r="B313" s="40"/>
      <c r="C313" s="197" t="s">
        <v>539</v>
      </c>
      <c r="D313" s="197" t="s">
        <v>132</v>
      </c>
      <c r="E313" s="198" t="s">
        <v>540</v>
      </c>
      <c r="F313" s="199" t="s">
        <v>541</v>
      </c>
      <c r="G313" s="200" t="s">
        <v>150</v>
      </c>
      <c r="H313" s="201">
        <v>25</v>
      </c>
      <c r="I313" s="202"/>
      <c r="J313" s="203">
        <f>ROUND(I313*H313,2)</f>
        <v>0</v>
      </c>
      <c r="K313" s="199" t="s">
        <v>216</v>
      </c>
      <c r="L313" s="45"/>
      <c r="M313" s="204" t="s">
        <v>19</v>
      </c>
      <c r="N313" s="205" t="s">
        <v>44</v>
      </c>
      <c r="O313" s="85"/>
      <c r="P313" s="206">
        <f>O313*H313</f>
        <v>0</v>
      </c>
      <c r="Q313" s="206">
        <v>0</v>
      </c>
      <c r="R313" s="206">
        <f>Q313*H313</f>
        <v>0</v>
      </c>
      <c r="S313" s="206">
        <v>0</v>
      </c>
      <c r="T313" s="206">
        <f>S313*H313</f>
        <v>0</v>
      </c>
      <c r="U313" s="207" t="s">
        <v>19</v>
      </c>
      <c r="V313" s="39"/>
      <c r="W313" s="39"/>
      <c r="X313" s="39"/>
      <c r="Y313" s="39"/>
      <c r="Z313" s="39"/>
      <c r="AA313" s="39"/>
      <c r="AB313" s="39"/>
      <c r="AC313" s="39"/>
      <c r="AD313" s="39"/>
      <c r="AE313" s="39"/>
      <c r="AR313" s="208" t="s">
        <v>208</v>
      </c>
      <c r="AT313" s="208" t="s">
        <v>132</v>
      </c>
      <c r="AU313" s="208" t="s">
        <v>80</v>
      </c>
      <c r="AY313" s="18" t="s">
        <v>130</v>
      </c>
      <c r="BE313" s="209">
        <f>IF(N313="základní",J313,0)</f>
        <v>0</v>
      </c>
      <c r="BF313" s="209">
        <f>IF(N313="snížená",J313,0)</f>
        <v>0</v>
      </c>
      <c r="BG313" s="209">
        <f>IF(N313="zákl. přenesená",J313,0)</f>
        <v>0</v>
      </c>
      <c r="BH313" s="209">
        <f>IF(N313="sníž. přenesená",J313,0)</f>
        <v>0</v>
      </c>
      <c r="BI313" s="209">
        <f>IF(N313="nulová",J313,0)</f>
        <v>0</v>
      </c>
      <c r="BJ313" s="18" t="s">
        <v>78</v>
      </c>
      <c r="BK313" s="209">
        <f>ROUND(I313*H313,2)</f>
        <v>0</v>
      </c>
      <c r="BL313" s="18" t="s">
        <v>208</v>
      </c>
      <c r="BM313" s="208" t="s">
        <v>542</v>
      </c>
    </row>
    <row r="314" s="2" customFormat="1">
      <c r="A314" s="39"/>
      <c r="B314" s="40"/>
      <c r="C314" s="41"/>
      <c r="D314" s="210" t="s">
        <v>138</v>
      </c>
      <c r="E314" s="41"/>
      <c r="F314" s="211" t="s">
        <v>543</v>
      </c>
      <c r="G314" s="41"/>
      <c r="H314" s="41"/>
      <c r="I314" s="212"/>
      <c r="J314" s="41"/>
      <c r="K314" s="41"/>
      <c r="L314" s="45"/>
      <c r="M314" s="213"/>
      <c r="N314" s="214"/>
      <c r="O314" s="85"/>
      <c r="P314" s="85"/>
      <c r="Q314" s="85"/>
      <c r="R314" s="85"/>
      <c r="S314" s="85"/>
      <c r="T314" s="85"/>
      <c r="U314" s="86"/>
      <c r="V314" s="39"/>
      <c r="W314" s="39"/>
      <c r="X314" s="39"/>
      <c r="Y314" s="39"/>
      <c r="Z314" s="39"/>
      <c r="AA314" s="39"/>
      <c r="AB314" s="39"/>
      <c r="AC314" s="39"/>
      <c r="AD314" s="39"/>
      <c r="AE314" s="39"/>
      <c r="AT314" s="18" t="s">
        <v>138</v>
      </c>
      <c r="AU314" s="18" t="s">
        <v>80</v>
      </c>
    </row>
    <row r="315" s="2" customFormat="1">
      <c r="A315" s="39"/>
      <c r="B315" s="40"/>
      <c r="C315" s="41"/>
      <c r="D315" s="257" t="s">
        <v>219</v>
      </c>
      <c r="E315" s="41"/>
      <c r="F315" s="258" t="s">
        <v>544</v>
      </c>
      <c r="G315" s="41"/>
      <c r="H315" s="41"/>
      <c r="I315" s="212"/>
      <c r="J315" s="41"/>
      <c r="K315" s="41"/>
      <c r="L315" s="45"/>
      <c r="M315" s="213"/>
      <c r="N315" s="214"/>
      <c r="O315" s="85"/>
      <c r="P315" s="85"/>
      <c r="Q315" s="85"/>
      <c r="R315" s="85"/>
      <c r="S315" s="85"/>
      <c r="T315" s="85"/>
      <c r="U315" s="86"/>
      <c r="V315" s="39"/>
      <c r="W315" s="39"/>
      <c r="X315" s="39"/>
      <c r="Y315" s="39"/>
      <c r="Z315" s="39"/>
      <c r="AA315" s="39"/>
      <c r="AB315" s="39"/>
      <c r="AC315" s="39"/>
      <c r="AD315" s="39"/>
      <c r="AE315" s="39"/>
      <c r="AT315" s="18" t="s">
        <v>219</v>
      </c>
      <c r="AU315" s="18" t="s">
        <v>80</v>
      </c>
    </row>
    <row r="316" s="2" customFormat="1" ht="21.75" customHeight="1">
      <c r="A316" s="39"/>
      <c r="B316" s="40"/>
      <c r="C316" s="215" t="s">
        <v>545</v>
      </c>
      <c r="D316" s="215" t="s">
        <v>158</v>
      </c>
      <c r="E316" s="216" t="s">
        <v>546</v>
      </c>
      <c r="F316" s="217" t="s">
        <v>547</v>
      </c>
      <c r="G316" s="218" t="s">
        <v>150</v>
      </c>
      <c r="H316" s="219">
        <v>25</v>
      </c>
      <c r="I316" s="220"/>
      <c r="J316" s="221">
        <f>ROUND(I316*H316,2)</f>
        <v>0</v>
      </c>
      <c r="K316" s="217" t="s">
        <v>216</v>
      </c>
      <c r="L316" s="222"/>
      <c r="M316" s="223" t="s">
        <v>19</v>
      </c>
      <c r="N316" s="224" t="s">
        <v>44</v>
      </c>
      <c r="O316" s="85"/>
      <c r="P316" s="206">
        <f>O316*H316</f>
        <v>0</v>
      </c>
      <c r="Q316" s="206">
        <v>0.00095</v>
      </c>
      <c r="R316" s="206">
        <f>Q316*H316</f>
        <v>0.02375</v>
      </c>
      <c r="S316" s="206">
        <v>0</v>
      </c>
      <c r="T316" s="206">
        <f>S316*H316</f>
        <v>0</v>
      </c>
      <c r="U316" s="207" t="s">
        <v>19</v>
      </c>
      <c r="V316" s="39"/>
      <c r="W316" s="39"/>
      <c r="X316" s="39"/>
      <c r="Y316" s="39"/>
      <c r="Z316" s="39"/>
      <c r="AA316" s="39"/>
      <c r="AB316" s="39"/>
      <c r="AC316" s="39"/>
      <c r="AD316" s="39"/>
      <c r="AE316" s="39"/>
      <c r="AR316" s="208" t="s">
        <v>278</v>
      </c>
      <c r="AT316" s="208" t="s">
        <v>158</v>
      </c>
      <c r="AU316" s="208" t="s">
        <v>80</v>
      </c>
      <c r="AY316" s="18" t="s">
        <v>130</v>
      </c>
      <c r="BE316" s="209">
        <f>IF(N316="základní",J316,0)</f>
        <v>0</v>
      </c>
      <c r="BF316" s="209">
        <f>IF(N316="snížená",J316,0)</f>
        <v>0</v>
      </c>
      <c r="BG316" s="209">
        <f>IF(N316="zákl. přenesená",J316,0)</f>
        <v>0</v>
      </c>
      <c r="BH316" s="209">
        <f>IF(N316="sníž. přenesená",J316,0)</f>
        <v>0</v>
      </c>
      <c r="BI316" s="209">
        <f>IF(N316="nulová",J316,0)</f>
        <v>0</v>
      </c>
      <c r="BJ316" s="18" t="s">
        <v>78</v>
      </c>
      <c r="BK316" s="209">
        <f>ROUND(I316*H316,2)</f>
        <v>0</v>
      </c>
      <c r="BL316" s="18" t="s">
        <v>208</v>
      </c>
      <c r="BM316" s="208" t="s">
        <v>548</v>
      </c>
    </row>
    <row r="317" s="2" customFormat="1">
      <c r="A317" s="39"/>
      <c r="B317" s="40"/>
      <c r="C317" s="41"/>
      <c r="D317" s="210" t="s">
        <v>138</v>
      </c>
      <c r="E317" s="41"/>
      <c r="F317" s="211" t="s">
        <v>547</v>
      </c>
      <c r="G317" s="41"/>
      <c r="H317" s="41"/>
      <c r="I317" s="212"/>
      <c r="J317" s="41"/>
      <c r="K317" s="41"/>
      <c r="L317" s="45"/>
      <c r="M317" s="213"/>
      <c r="N317" s="214"/>
      <c r="O317" s="85"/>
      <c r="P317" s="85"/>
      <c r="Q317" s="85"/>
      <c r="R317" s="85"/>
      <c r="S317" s="85"/>
      <c r="T317" s="85"/>
      <c r="U317" s="86"/>
      <c r="V317" s="39"/>
      <c r="W317" s="39"/>
      <c r="X317" s="39"/>
      <c r="Y317" s="39"/>
      <c r="Z317" s="39"/>
      <c r="AA317" s="39"/>
      <c r="AB317" s="39"/>
      <c r="AC317" s="39"/>
      <c r="AD317" s="39"/>
      <c r="AE317" s="39"/>
      <c r="AT317" s="18" t="s">
        <v>138</v>
      </c>
      <c r="AU317" s="18" t="s">
        <v>80</v>
      </c>
    </row>
    <row r="318" s="2" customFormat="1" ht="16.5" customHeight="1">
      <c r="A318" s="39"/>
      <c r="B318" s="40"/>
      <c r="C318" s="197" t="s">
        <v>549</v>
      </c>
      <c r="D318" s="197" t="s">
        <v>132</v>
      </c>
      <c r="E318" s="198" t="s">
        <v>550</v>
      </c>
      <c r="F318" s="199" t="s">
        <v>551</v>
      </c>
      <c r="G318" s="200" t="s">
        <v>150</v>
      </c>
      <c r="H318" s="201">
        <v>25</v>
      </c>
      <c r="I318" s="202"/>
      <c r="J318" s="203">
        <f>ROUND(I318*H318,2)</f>
        <v>0</v>
      </c>
      <c r="K318" s="199" t="s">
        <v>216</v>
      </c>
      <c r="L318" s="45"/>
      <c r="M318" s="204" t="s">
        <v>19</v>
      </c>
      <c r="N318" s="205" t="s">
        <v>44</v>
      </c>
      <c r="O318" s="85"/>
      <c r="P318" s="206">
        <f>O318*H318</f>
        <v>0</v>
      </c>
      <c r="Q318" s="206">
        <v>0</v>
      </c>
      <c r="R318" s="206">
        <f>Q318*H318</f>
        <v>0</v>
      </c>
      <c r="S318" s="206">
        <v>0</v>
      </c>
      <c r="T318" s="206">
        <f>S318*H318</f>
        <v>0</v>
      </c>
      <c r="U318" s="207" t="s">
        <v>19</v>
      </c>
      <c r="V318" s="39"/>
      <c r="W318" s="39"/>
      <c r="X318" s="39"/>
      <c r="Y318" s="39"/>
      <c r="Z318" s="39"/>
      <c r="AA318" s="39"/>
      <c r="AB318" s="39"/>
      <c r="AC318" s="39"/>
      <c r="AD318" s="39"/>
      <c r="AE318" s="39"/>
      <c r="AR318" s="208" t="s">
        <v>208</v>
      </c>
      <c r="AT318" s="208" t="s">
        <v>132</v>
      </c>
      <c r="AU318" s="208" t="s">
        <v>80</v>
      </c>
      <c r="AY318" s="18" t="s">
        <v>130</v>
      </c>
      <c r="BE318" s="209">
        <f>IF(N318="základní",J318,0)</f>
        <v>0</v>
      </c>
      <c r="BF318" s="209">
        <f>IF(N318="snížená",J318,0)</f>
        <v>0</v>
      </c>
      <c r="BG318" s="209">
        <f>IF(N318="zákl. přenesená",J318,0)</f>
        <v>0</v>
      </c>
      <c r="BH318" s="209">
        <f>IF(N318="sníž. přenesená",J318,0)</f>
        <v>0</v>
      </c>
      <c r="BI318" s="209">
        <f>IF(N318="nulová",J318,0)</f>
        <v>0</v>
      </c>
      <c r="BJ318" s="18" t="s">
        <v>78</v>
      </c>
      <c r="BK318" s="209">
        <f>ROUND(I318*H318,2)</f>
        <v>0</v>
      </c>
      <c r="BL318" s="18" t="s">
        <v>208</v>
      </c>
      <c r="BM318" s="208" t="s">
        <v>552</v>
      </c>
    </row>
    <row r="319" s="2" customFormat="1">
      <c r="A319" s="39"/>
      <c r="B319" s="40"/>
      <c r="C319" s="41"/>
      <c r="D319" s="210" t="s">
        <v>138</v>
      </c>
      <c r="E319" s="41"/>
      <c r="F319" s="211" t="s">
        <v>553</v>
      </c>
      <c r="G319" s="41"/>
      <c r="H319" s="41"/>
      <c r="I319" s="212"/>
      <c r="J319" s="41"/>
      <c r="K319" s="41"/>
      <c r="L319" s="45"/>
      <c r="M319" s="213"/>
      <c r="N319" s="214"/>
      <c r="O319" s="85"/>
      <c r="P319" s="85"/>
      <c r="Q319" s="85"/>
      <c r="R319" s="85"/>
      <c r="S319" s="85"/>
      <c r="T319" s="85"/>
      <c r="U319" s="86"/>
      <c r="V319" s="39"/>
      <c r="W319" s="39"/>
      <c r="X319" s="39"/>
      <c r="Y319" s="39"/>
      <c r="Z319" s="39"/>
      <c r="AA319" s="39"/>
      <c r="AB319" s="39"/>
      <c r="AC319" s="39"/>
      <c r="AD319" s="39"/>
      <c r="AE319" s="39"/>
      <c r="AT319" s="18" t="s">
        <v>138</v>
      </c>
      <c r="AU319" s="18" t="s">
        <v>80</v>
      </c>
    </row>
    <row r="320" s="2" customFormat="1">
      <c r="A320" s="39"/>
      <c r="B320" s="40"/>
      <c r="C320" s="41"/>
      <c r="D320" s="257" t="s">
        <v>219</v>
      </c>
      <c r="E320" s="41"/>
      <c r="F320" s="258" t="s">
        <v>554</v>
      </c>
      <c r="G320" s="41"/>
      <c r="H320" s="41"/>
      <c r="I320" s="212"/>
      <c r="J320" s="41"/>
      <c r="K320" s="41"/>
      <c r="L320" s="45"/>
      <c r="M320" s="213"/>
      <c r="N320" s="214"/>
      <c r="O320" s="85"/>
      <c r="P320" s="85"/>
      <c r="Q320" s="85"/>
      <c r="R320" s="85"/>
      <c r="S320" s="85"/>
      <c r="T320" s="85"/>
      <c r="U320" s="86"/>
      <c r="V320" s="39"/>
      <c r="W320" s="39"/>
      <c r="X320" s="39"/>
      <c r="Y320" s="39"/>
      <c r="Z320" s="39"/>
      <c r="AA320" s="39"/>
      <c r="AB320" s="39"/>
      <c r="AC320" s="39"/>
      <c r="AD320" s="39"/>
      <c r="AE320" s="39"/>
      <c r="AT320" s="18" t="s">
        <v>219</v>
      </c>
      <c r="AU320" s="18" t="s">
        <v>80</v>
      </c>
    </row>
    <row r="321" s="2" customFormat="1" ht="21.75" customHeight="1">
      <c r="A321" s="39"/>
      <c r="B321" s="40"/>
      <c r="C321" s="215" t="s">
        <v>555</v>
      </c>
      <c r="D321" s="215" t="s">
        <v>158</v>
      </c>
      <c r="E321" s="216" t="s">
        <v>556</v>
      </c>
      <c r="F321" s="217" t="s">
        <v>557</v>
      </c>
      <c r="G321" s="218" t="s">
        <v>150</v>
      </c>
      <c r="H321" s="219">
        <v>25</v>
      </c>
      <c r="I321" s="220"/>
      <c r="J321" s="221">
        <f>ROUND(I321*H321,2)</f>
        <v>0</v>
      </c>
      <c r="K321" s="217" t="s">
        <v>216</v>
      </c>
      <c r="L321" s="222"/>
      <c r="M321" s="223" t="s">
        <v>19</v>
      </c>
      <c r="N321" s="224" t="s">
        <v>44</v>
      </c>
      <c r="O321" s="85"/>
      <c r="P321" s="206">
        <f>O321*H321</f>
        <v>0</v>
      </c>
      <c r="Q321" s="206">
        <v>0</v>
      </c>
      <c r="R321" s="206">
        <f>Q321*H321</f>
        <v>0</v>
      </c>
      <c r="S321" s="206">
        <v>0</v>
      </c>
      <c r="T321" s="206">
        <f>S321*H321</f>
        <v>0</v>
      </c>
      <c r="U321" s="207" t="s">
        <v>19</v>
      </c>
      <c r="V321" s="39"/>
      <c r="W321" s="39"/>
      <c r="X321" s="39"/>
      <c r="Y321" s="39"/>
      <c r="Z321" s="39"/>
      <c r="AA321" s="39"/>
      <c r="AB321" s="39"/>
      <c r="AC321" s="39"/>
      <c r="AD321" s="39"/>
      <c r="AE321" s="39"/>
      <c r="AR321" s="208" t="s">
        <v>278</v>
      </c>
      <c r="AT321" s="208" t="s">
        <v>158</v>
      </c>
      <c r="AU321" s="208" t="s">
        <v>80</v>
      </c>
      <c r="AY321" s="18" t="s">
        <v>130</v>
      </c>
      <c r="BE321" s="209">
        <f>IF(N321="základní",J321,0)</f>
        <v>0</v>
      </c>
      <c r="BF321" s="209">
        <f>IF(N321="snížená",J321,0)</f>
        <v>0</v>
      </c>
      <c r="BG321" s="209">
        <f>IF(N321="zákl. přenesená",J321,0)</f>
        <v>0</v>
      </c>
      <c r="BH321" s="209">
        <f>IF(N321="sníž. přenesená",J321,0)</f>
        <v>0</v>
      </c>
      <c r="BI321" s="209">
        <f>IF(N321="nulová",J321,0)</f>
        <v>0</v>
      </c>
      <c r="BJ321" s="18" t="s">
        <v>78</v>
      </c>
      <c r="BK321" s="209">
        <f>ROUND(I321*H321,2)</f>
        <v>0</v>
      </c>
      <c r="BL321" s="18" t="s">
        <v>208</v>
      </c>
      <c r="BM321" s="208" t="s">
        <v>558</v>
      </c>
    </row>
    <row r="322" s="2" customFormat="1">
      <c r="A322" s="39"/>
      <c r="B322" s="40"/>
      <c r="C322" s="41"/>
      <c r="D322" s="210" t="s">
        <v>138</v>
      </c>
      <c r="E322" s="41"/>
      <c r="F322" s="211" t="s">
        <v>557</v>
      </c>
      <c r="G322" s="41"/>
      <c r="H322" s="41"/>
      <c r="I322" s="212"/>
      <c r="J322" s="41"/>
      <c r="K322" s="41"/>
      <c r="L322" s="45"/>
      <c r="M322" s="213"/>
      <c r="N322" s="214"/>
      <c r="O322" s="85"/>
      <c r="P322" s="85"/>
      <c r="Q322" s="85"/>
      <c r="R322" s="85"/>
      <c r="S322" s="85"/>
      <c r="T322" s="85"/>
      <c r="U322" s="86"/>
      <c r="V322" s="39"/>
      <c r="W322" s="39"/>
      <c r="X322" s="39"/>
      <c r="Y322" s="39"/>
      <c r="Z322" s="39"/>
      <c r="AA322" s="39"/>
      <c r="AB322" s="39"/>
      <c r="AC322" s="39"/>
      <c r="AD322" s="39"/>
      <c r="AE322" s="39"/>
      <c r="AT322" s="18" t="s">
        <v>138</v>
      </c>
      <c r="AU322" s="18" t="s">
        <v>80</v>
      </c>
    </row>
    <row r="323" s="2" customFormat="1" ht="16.5" customHeight="1">
      <c r="A323" s="39"/>
      <c r="B323" s="40"/>
      <c r="C323" s="197" t="s">
        <v>559</v>
      </c>
      <c r="D323" s="197" t="s">
        <v>132</v>
      </c>
      <c r="E323" s="198" t="s">
        <v>560</v>
      </c>
      <c r="F323" s="199" t="s">
        <v>561</v>
      </c>
      <c r="G323" s="200" t="s">
        <v>150</v>
      </c>
      <c r="H323" s="201">
        <v>25</v>
      </c>
      <c r="I323" s="202"/>
      <c r="J323" s="203">
        <f>ROUND(I323*H323,2)</f>
        <v>0</v>
      </c>
      <c r="K323" s="199" t="s">
        <v>216</v>
      </c>
      <c r="L323" s="45"/>
      <c r="M323" s="204" t="s">
        <v>19</v>
      </c>
      <c r="N323" s="205" t="s">
        <v>44</v>
      </c>
      <c r="O323" s="85"/>
      <c r="P323" s="206">
        <f>O323*H323</f>
        <v>0</v>
      </c>
      <c r="Q323" s="206">
        <v>0</v>
      </c>
      <c r="R323" s="206">
        <f>Q323*H323</f>
        <v>0</v>
      </c>
      <c r="S323" s="206">
        <v>0</v>
      </c>
      <c r="T323" s="206">
        <f>S323*H323</f>
        <v>0</v>
      </c>
      <c r="U323" s="207" t="s">
        <v>19</v>
      </c>
      <c r="V323" s="39"/>
      <c r="W323" s="39"/>
      <c r="X323" s="39"/>
      <c r="Y323" s="39"/>
      <c r="Z323" s="39"/>
      <c r="AA323" s="39"/>
      <c r="AB323" s="39"/>
      <c r="AC323" s="39"/>
      <c r="AD323" s="39"/>
      <c r="AE323" s="39"/>
      <c r="AR323" s="208" t="s">
        <v>208</v>
      </c>
      <c r="AT323" s="208" t="s">
        <v>132</v>
      </c>
      <c r="AU323" s="208" t="s">
        <v>80</v>
      </c>
      <c r="AY323" s="18" t="s">
        <v>130</v>
      </c>
      <c r="BE323" s="209">
        <f>IF(N323="základní",J323,0)</f>
        <v>0</v>
      </c>
      <c r="BF323" s="209">
        <f>IF(N323="snížená",J323,0)</f>
        <v>0</v>
      </c>
      <c r="BG323" s="209">
        <f>IF(N323="zákl. přenesená",J323,0)</f>
        <v>0</v>
      </c>
      <c r="BH323" s="209">
        <f>IF(N323="sníž. přenesená",J323,0)</f>
        <v>0</v>
      </c>
      <c r="BI323" s="209">
        <f>IF(N323="nulová",J323,0)</f>
        <v>0</v>
      </c>
      <c r="BJ323" s="18" t="s">
        <v>78</v>
      </c>
      <c r="BK323" s="209">
        <f>ROUND(I323*H323,2)</f>
        <v>0</v>
      </c>
      <c r="BL323" s="18" t="s">
        <v>208</v>
      </c>
      <c r="BM323" s="208" t="s">
        <v>562</v>
      </c>
    </row>
    <row r="324" s="2" customFormat="1">
      <c r="A324" s="39"/>
      <c r="B324" s="40"/>
      <c r="C324" s="41"/>
      <c r="D324" s="210" t="s">
        <v>138</v>
      </c>
      <c r="E324" s="41"/>
      <c r="F324" s="211" t="s">
        <v>563</v>
      </c>
      <c r="G324" s="41"/>
      <c r="H324" s="41"/>
      <c r="I324" s="212"/>
      <c r="J324" s="41"/>
      <c r="K324" s="41"/>
      <c r="L324" s="45"/>
      <c r="M324" s="213"/>
      <c r="N324" s="214"/>
      <c r="O324" s="85"/>
      <c r="P324" s="85"/>
      <c r="Q324" s="85"/>
      <c r="R324" s="85"/>
      <c r="S324" s="85"/>
      <c r="T324" s="85"/>
      <c r="U324" s="86"/>
      <c r="V324" s="39"/>
      <c r="W324" s="39"/>
      <c r="X324" s="39"/>
      <c r="Y324" s="39"/>
      <c r="Z324" s="39"/>
      <c r="AA324" s="39"/>
      <c r="AB324" s="39"/>
      <c r="AC324" s="39"/>
      <c r="AD324" s="39"/>
      <c r="AE324" s="39"/>
      <c r="AT324" s="18" t="s">
        <v>138</v>
      </c>
      <c r="AU324" s="18" t="s">
        <v>80</v>
      </c>
    </row>
    <row r="325" s="2" customFormat="1">
      <c r="A325" s="39"/>
      <c r="B325" s="40"/>
      <c r="C325" s="41"/>
      <c r="D325" s="257" t="s">
        <v>219</v>
      </c>
      <c r="E325" s="41"/>
      <c r="F325" s="258" t="s">
        <v>564</v>
      </c>
      <c r="G325" s="41"/>
      <c r="H325" s="41"/>
      <c r="I325" s="212"/>
      <c r="J325" s="41"/>
      <c r="K325" s="41"/>
      <c r="L325" s="45"/>
      <c r="M325" s="213"/>
      <c r="N325" s="214"/>
      <c r="O325" s="85"/>
      <c r="P325" s="85"/>
      <c r="Q325" s="85"/>
      <c r="R325" s="85"/>
      <c r="S325" s="85"/>
      <c r="T325" s="85"/>
      <c r="U325" s="86"/>
      <c r="V325" s="39"/>
      <c r="W325" s="39"/>
      <c r="X325" s="39"/>
      <c r="Y325" s="39"/>
      <c r="Z325" s="39"/>
      <c r="AA325" s="39"/>
      <c r="AB325" s="39"/>
      <c r="AC325" s="39"/>
      <c r="AD325" s="39"/>
      <c r="AE325" s="39"/>
      <c r="AT325" s="18" t="s">
        <v>219</v>
      </c>
      <c r="AU325" s="18" t="s">
        <v>80</v>
      </c>
    </row>
    <row r="326" s="2" customFormat="1" ht="16.5" customHeight="1">
      <c r="A326" s="39"/>
      <c r="B326" s="40"/>
      <c r="C326" s="215" t="s">
        <v>565</v>
      </c>
      <c r="D326" s="215" t="s">
        <v>158</v>
      </c>
      <c r="E326" s="216" t="s">
        <v>566</v>
      </c>
      <c r="F326" s="217" t="s">
        <v>567</v>
      </c>
      <c r="G326" s="218" t="s">
        <v>150</v>
      </c>
      <c r="H326" s="219">
        <v>25</v>
      </c>
      <c r="I326" s="220"/>
      <c r="J326" s="221">
        <f>ROUND(I326*H326,2)</f>
        <v>0</v>
      </c>
      <c r="K326" s="217" t="s">
        <v>216</v>
      </c>
      <c r="L326" s="222"/>
      <c r="M326" s="223" t="s">
        <v>19</v>
      </c>
      <c r="N326" s="224" t="s">
        <v>44</v>
      </c>
      <c r="O326" s="85"/>
      <c r="P326" s="206">
        <f>O326*H326</f>
        <v>0</v>
      </c>
      <c r="Q326" s="206">
        <v>0</v>
      </c>
      <c r="R326" s="206">
        <f>Q326*H326</f>
        <v>0</v>
      </c>
      <c r="S326" s="206">
        <v>0</v>
      </c>
      <c r="T326" s="206">
        <f>S326*H326</f>
        <v>0</v>
      </c>
      <c r="U326" s="207" t="s">
        <v>19</v>
      </c>
      <c r="V326" s="39"/>
      <c r="W326" s="39"/>
      <c r="X326" s="39"/>
      <c r="Y326" s="39"/>
      <c r="Z326" s="39"/>
      <c r="AA326" s="39"/>
      <c r="AB326" s="39"/>
      <c r="AC326" s="39"/>
      <c r="AD326" s="39"/>
      <c r="AE326" s="39"/>
      <c r="AR326" s="208" t="s">
        <v>278</v>
      </c>
      <c r="AT326" s="208" t="s">
        <v>158</v>
      </c>
      <c r="AU326" s="208" t="s">
        <v>80</v>
      </c>
      <c r="AY326" s="18" t="s">
        <v>130</v>
      </c>
      <c r="BE326" s="209">
        <f>IF(N326="základní",J326,0)</f>
        <v>0</v>
      </c>
      <c r="BF326" s="209">
        <f>IF(N326="snížená",J326,0)</f>
        <v>0</v>
      </c>
      <c r="BG326" s="209">
        <f>IF(N326="zákl. přenesená",J326,0)</f>
        <v>0</v>
      </c>
      <c r="BH326" s="209">
        <f>IF(N326="sníž. přenesená",J326,0)</f>
        <v>0</v>
      </c>
      <c r="BI326" s="209">
        <f>IF(N326="nulová",J326,0)</f>
        <v>0</v>
      </c>
      <c r="BJ326" s="18" t="s">
        <v>78</v>
      </c>
      <c r="BK326" s="209">
        <f>ROUND(I326*H326,2)</f>
        <v>0</v>
      </c>
      <c r="BL326" s="18" t="s">
        <v>208</v>
      </c>
      <c r="BM326" s="208" t="s">
        <v>568</v>
      </c>
    </row>
    <row r="327" s="2" customFormat="1">
      <c r="A327" s="39"/>
      <c r="B327" s="40"/>
      <c r="C327" s="41"/>
      <c r="D327" s="210" t="s">
        <v>138</v>
      </c>
      <c r="E327" s="41"/>
      <c r="F327" s="211" t="s">
        <v>567</v>
      </c>
      <c r="G327" s="41"/>
      <c r="H327" s="41"/>
      <c r="I327" s="212"/>
      <c r="J327" s="41"/>
      <c r="K327" s="41"/>
      <c r="L327" s="45"/>
      <c r="M327" s="213"/>
      <c r="N327" s="214"/>
      <c r="O327" s="85"/>
      <c r="P327" s="85"/>
      <c r="Q327" s="85"/>
      <c r="R327" s="85"/>
      <c r="S327" s="85"/>
      <c r="T327" s="85"/>
      <c r="U327" s="86"/>
      <c r="V327" s="39"/>
      <c r="W327" s="39"/>
      <c r="X327" s="39"/>
      <c r="Y327" s="39"/>
      <c r="Z327" s="39"/>
      <c r="AA327" s="39"/>
      <c r="AB327" s="39"/>
      <c r="AC327" s="39"/>
      <c r="AD327" s="39"/>
      <c r="AE327" s="39"/>
      <c r="AT327" s="18" t="s">
        <v>138</v>
      </c>
      <c r="AU327" s="18" t="s">
        <v>80</v>
      </c>
    </row>
    <row r="328" s="2" customFormat="1" ht="16.5" customHeight="1">
      <c r="A328" s="39"/>
      <c r="B328" s="40"/>
      <c r="C328" s="197" t="s">
        <v>569</v>
      </c>
      <c r="D328" s="197" t="s">
        <v>132</v>
      </c>
      <c r="E328" s="198" t="s">
        <v>570</v>
      </c>
      <c r="F328" s="199" t="s">
        <v>571</v>
      </c>
      <c r="G328" s="200" t="s">
        <v>150</v>
      </c>
      <c r="H328" s="201">
        <v>2</v>
      </c>
      <c r="I328" s="202"/>
      <c r="J328" s="203">
        <f>ROUND(I328*H328,2)</f>
        <v>0</v>
      </c>
      <c r="K328" s="199" t="s">
        <v>216</v>
      </c>
      <c r="L328" s="45"/>
      <c r="M328" s="204" t="s">
        <v>19</v>
      </c>
      <c r="N328" s="205" t="s">
        <v>44</v>
      </c>
      <c r="O328" s="85"/>
      <c r="P328" s="206">
        <f>O328*H328</f>
        <v>0</v>
      </c>
      <c r="Q328" s="206">
        <v>0</v>
      </c>
      <c r="R328" s="206">
        <f>Q328*H328</f>
        <v>0</v>
      </c>
      <c r="S328" s="206">
        <v>0</v>
      </c>
      <c r="T328" s="206">
        <f>S328*H328</f>
        <v>0</v>
      </c>
      <c r="U328" s="207" t="s">
        <v>19</v>
      </c>
      <c r="V328" s="39"/>
      <c r="W328" s="39"/>
      <c r="X328" s="39"/>
      <c r="Y328" s="39"/>
      <c r="Z328" s="39"/>
      <c r="AA328" s="39"/>
      <c r="AB328" s="39"/>
      <c r="AC328" s="39"/>
      <c r="AD328" s="39"/>
      <c r="AE328" s="39"/>
      <c r="AR328" s="208" t="s">
        <v>208</v>
      </c>
      <c r="AT328" s="208" t="s">
        <v>132</v>
      </c>
      <c r="AU328" s="208" t="s">
        <v>80</v>
      </c>
      <c r="AY328" s="18" t="s">
        <v>130</v>
      </c>
      <c r="BE328" s="209">
        <f>IF(N328="základní",J328,0)</f>
        <v>0</v>
      </c>
      <c r="BF328" s="209">
        <f>IF(N328="snížená",J328,0)</f>
        <v>0</v>
      </c>
      <c r="BG328" s="209">
        <f>IF(N328="zákl. přenesená",J328,0)</f>
        <v>0</v>
      </c>
      <c r="BH328" s="209">
        <f>IF(N328="sníž. přenesená",J328,0)</f>
        <v>0</v>
      </c>
      <c r="BI328" s="209">
        <f>IF(N328="nulová",J328,0)</f>
        <v>0</v>
      </c>
      <c r="BJ328" s="18" t="s">
        <v>78</v>
      </c>
      <c r="BK328" s="209">
        <f>ROUND(I328*H328,2)</f>
        <v>0</v>
      </c>
      <c r="BL328" s="18" t="s">
        <v>208</v>
      </c>
      <c r="BM328" s="208" t="s">
        <v>572</v>
      </c>
    </row>
    <row r="329" s="2" customFormat="1">
      <c r="A329" s="39"/>
      <c r="B329" s="40"/>
      <c r="C329" s="41"/>
      <c r="D329" s="210" t="s">
        <v>138</v>
      </c>
      <c r="E329" s="41"/>
      <c r="F329" s="211" t="s">
        <v>573</v>
      </c>
      <c r="G329" s="41"/>
      <c r="H329" s="41"/>
      <c r="I329" s="212"/>
      <c r="J329" s="41"/>
      <c r="K329" s="41"/>
      <c r="L329" s="45"/>
      <c r="M329" s="213"/>
      <c r="N329" s="214"/>
      <c r="O329" s="85"/>
      <c r="P329" s="85"/>
      <c r="Q329" s="85"/>
      <c r="R329" s="85"/>
      <c r="S329" s="85"/>
      <c r="T329" s="85"/>
      <c r="U329" s="86"/>
      <c r="V329" s="39"/>
      <c r="W329" s="39"/>
      <c r="X329" s="39"/>
      <c r="Y329" s="39"/>
      <c r="Z329" s="39"/>
      <c r="AA329" s="39"/>
      <c r="AB329" s="39"/>
      <c r="AC329" s="39"/>
      <c r="AD329" s="39"/>
      <c r="AE329" s="39"/>
      <c r="AT329" s="18" t="s">
        <v>138</v>
      </c>
      <c r="AU329" s="18" t="s">
        <v>80</v>
      </c>
    </row>
    <row r="330" s="2" customFormat="1">
      <c r="A330" s="39"/>
      <c r="B330" s="40"/>
      <c r="C330" s="41"/>
      <c r="D330" s="257" t="s">
        <v>219</v>
      </c>
      <c r="E330" s="41"/>
      <c r="F330" s="258" t="s">
        <v>574</v>
      </c>
      <c r="G330" s="41"/>
      <c r="H330" s="41"/>
      <c r="I330" s="212"/>
      <c r="J330" s="41"/>
      <c r="K330" s="41"/>
      <c r="L330" s="45"/>
      <c r="M330" s="213"/>
      <c r="N330" s="214"/>
      <c r="O330" s="85"/>
      <c r="P330" s="85"/>
      <c r="Q330" s="85"/>
      <c r="R330" s="85"/>
      <c r="S330" s="85"/>
      <c r="T330" s="85"/>
      <c r="U330" s="86"/>
      <c r="V330" s="39"/>
      <c r="W330" s="39"/>
      <c r="X330" s="39"/>
      <c r="Y330" s="39"/>
      <c r="Z330" s="39"/>
      <c r="AA330" s="39"/>
      <c r="AB330" s="39"/>
      <c r="AC330" s="39"/>
      <c r="AD330" s="39"/>
      <c r="AE330" s="39"/>
      <c r="AT330" s="18" t="s">
        <v>219</v>
      </c>
      <c r="AU330" s="18" t="s">
        <v>80</v>
      </c>
    </row>
    <row r="331" s="2" customFormat="1" ht="16.5" customHeight="1">
      <c r="A331" s="39"/>
      <c r="B331" s="40"/>
      <c r="C331" s="215" t="s">
        <v>575</v>
      </c>
      <c r="D331" s="215" t="s">
        <v>158</v>
      </c>
      <c r="E331" s="216" t="s">
        <v>576</v>
      </c>
      <c r="F331" s="217" t="s">
        <v>577</v>
      </c>
      <c r="G331" s="218" t="s">
        <v>150</v>
      </c>
      <c r="H331" s="219">
        <v>2</v>
      </c>
      <c r="I331" s="220"/>
      <c r="J331" s="221">
        <f>ROUND(I331*H331,2)</f>
        <v>0</v>
      </c>
      <c r="K331" s="217" t="s">
        <v>216</v>
      </c>
      <c r="L331" s="222"/>
      <c r="M331" s="223" t="s">
        <v>19</v>
      </c>
      <c r="N331" s="224" t="s">
        <v>44</v>
      </c>
      <c r="O331" s="85"/>
      <c r="P331" s="206">
        <f>O331*H331</f>
        <v>0</v>
      </c>
      <c r="Q331" s="206">
        <v>0</v>
      </c>
      <c r="R331" s="206">
        <f>Q331*H331</f>
        <v>0</v>
      </c>
      <c r="S331" s="206">
        <v>0</v>
      </c>
      <c r="T331" s="206">
        <f>S331*H331</f>
        <v>0</v>
      </c>
      <c r="U331" s="207" t="s">
        <v>19</v>
      </c>
      <c r="V331" s="39"/>
      <c r="W331" s="39"/>
      <c r="X331" s="39"/>
      <c r="Y331" s="39"/>
      <c r="Z331" s="39"/>
      <c r="AA331" s="39"/>
      <c r="AB331" s="39"/>
      <c r="AC331" s="39"/>
      <c r="AD331" s="39"/>
      <c r="AE331" s="39"/>
      <c r="AR331" s="208" t="s">
        <v>278</v>
      </c>
      <c r="AT331" s="208" t="s">
        <v>158</v>
      </c>
      <c r="AU331" s="208" t="s">
        <v>80</v>
      </c>
      <c r="AY331" s="18" t="s">
        <v>130</v>
      </c>
      <c r="BE331" s="209">
        <f>IF(N331="základní",J331,0)</f>
        <v>0</v>
      </c>
      <c r="BF331" s="209">
        <f>IF(N331="snížená",J331,0)</f>
        <v>0</v>
      </c>
      <c r="BG331" s="209">
        <f>IF(N331="zákl. přenesená",J331,0)</f>
        <v>0</v>
      </c>
      <c r="BH331" s="209">
        <f>IF(N331="sníž. přenesená",J331,0)</f>
        <v>0</v>
      </c>
      <c r="BI331" s="209">
        <f>IF(N331="nulová",J331,0)</f>
        <v>0</v>
      </c>
      <c r="BJ331" s="18" t="s">
        <v>78</v>
      </c>
      <c r="BK331" s="209">
        <f>ROUND(I331*H331,2)</f>
        <v>0</v>
      </c>
      <c r="BL331" s="18" t="s">
        <v>208</v>
      </c>
      <c r="BM331" s="208" t="s">
        <v>578</v>
      </c>
    </row>
    <row r="332" s="2" customFormat="1">
      <c r="A332" s="39"/>
      <c r="B332" s="40"/>
      <c r="C332" s="41"/>
      <c r="D332" s="210" t="s">
        <v>138</v>
      </c>
      <c r="E332" s="41"/>
      <c r="F332" s="211" t="s">
        <v>577</v>
      </c>
      <c r="G332" s="41"/>
      <c r="H332" s="41"/>
      <c r="I332" s="212"/>
      <c r="J332" s="41"/>
      <c r="K332" s="41"/>
      <c r="L332" s="45"/>
      <c r="M332" s="213"/>
      <c r="N332" s="214"/>
      <c r="O332" s="85"/>
      <c r="P332" s="85"/>
      <c r="Q332" s="85"/>
      <c r="R332" s="85"/>
      <c r="S332" s="85"/>
      <c r="T332" s="85"/>
      <c r="U332" s="86"/>
      <c r="V332" s="39"/>
      <c r="W332" s="39"/>
      <c r="X332" s="39"/>
      <c r="Y332" s="39"/>
      <c r="Z332" s="39"/>
      <c r="AA332" s="39"/>
      <c r="AB332" s="39"/>
      <c r="AC332" s="39"/>
      <c r="AD332" s="39"/>
      <c r="AE332" s="39"/>
      <c r="AT332" s="18" t="s">
        <v>138</v>
      </c>
      <c r="AU332" s="18" t="s">
        <v>80</v>
      </c>
    </row>
    <row r="333" s="2" customFormat="1" ht="16.5" customHeight="1">
      <c r="A333" s="39"/>
      <c r="B333" s="40"/>
      <c r="C333" s="197" t="s">
        <v>579</v>
      </c>
      <c r="D333" s="197" t="s">
        <v>132</v>
      </c>
      <c r="E333" s="198" t="s">
        <v>580</v>
      </c>
      <c r="F333" s="199" t="s">
        <v>581</v>
      </c>
      <c r="G333" s="200" t="s">
        <v>150</v>
      </c>
      <c r="H333" s="201">
        <v>25</v>
      </c>
      <c r="I333" s="202"/>
      <c r="J333" s="203">
        <f>ROUND(I333*H333,2)</f>
        <v>0</v>
      </c>
      <c r="K333" s="199" t="s">
        <v>216</v>
      </c>
      <c r="L333" s="45"/>
      <c r="M333" s="204" t="s">
        <v>19</v>
      </c>
      <c r="N333" s="205" t="s">
        <v>44</v>
      </c>
      <c r="O333" s="85"/>
      <c r="P333" s="206">
        <f>O333*H333</f>
        <v>0</v>
      </c>
      <c r="Q333" s="206">
        <v>0</v>
      </c>
      <c r="R333" s="206">
        <f>Q333*H333</f>
        <v>0</v>
      </c>
      <c r="S333" s="206">
        <v>0</v>
      </c>
      <c r="T333" s="206">
        <f>S333*H333</f>
        <v>0</v>
      </c>
      <c r="U333" s="207" t="s">
        <v>19</v>
      </c>
      <c r="V333" s="39"/>
      <c r="W333" s="39"/>
      <c r="X333" s="39"/>
      <c r="Y333" s="39"/>
      <c r="Z333" s="39"/>
      <c r="AA333" s="39"/>
      <c r="AB333" s="39"/>
      <c r="AC333" s="39"/>
      <c r="AD333" s="39"/>
      <c r="AE333" s="39"/>
      <c r="AR333" s="208" t="s">
        <v>208</v>
      </c>
      <c r="AT333" s="208" t="s">
        <v>132</v>
      </c>
      <c r="AU333" s="208" t="s">
        <v>80</v>
      </c>
      <c r="AY333" s="18" t="s">
        <v>130</v>
      </c>
      <c r="BE333" s="209">
        <f>IF(N333="základní",J333,0)</f>
        <v>0</v>
      </c>
      <c r="BF333" s="209">
        <f>IF(N333="snížená",J333,0)</f>
        <v>0</v>
      </c>
      <c r="BG333" s="209">
        <f>IF(N333="zákl. přenesená",J333,0)</f>
        <v>0</v>
      </c>
      <c r="BH333" s="209">
        <f>IF(N333="sníž. přenesená",J333,0)</f>
        <v>0</v>
      </c>
      <c r="BI333" s="209">
        <f>IF(N333="nulová",J333,0)</f>
        <v>0</v>
      </c>
      <c r="BJ333" s="18" t="s">
        <v>78</v>
      </c>
      <c r="BK333" s="209">
        <f>ROUND(I333*H333,2)</f>
        <v>0</v>
      </c>
      <c r="BL333" s="18" t="s">
        <v>208</v>
      </c>
      <c r="BM333" s="208" t="s">
        <v>582</v>
      </c>
    </row>
    <row r="334" s="2" customFormat="1">
      <c r="A334" s="39"/>
      <c r="B334" s="40"/>
      <c r="C334" s="41"/>
      <c r="D334" s="210" t="s">
        <v>138</v>
      </c>
      <c r="E334" s="41"/>
      <c r="F334" s="211" t="s">
        <v>583</v>
      </c>
      <c r="G334" s="41"/>
      <c r="H334" s="41"/>
      <c r="I334" s="212"/>
      <c r="J334" s="41"/>
      <c r="K334" s="41"/>
      <c r="L334" s="45"/>
      <c r="M334" s="213"/>
      <c r="N334" s="214"/>
      <c r="O334" s="85"/>
      <c r="P334" s="85"/>
      <c r="Q334" s="85"/>
      <c r="R334" s="85"/>
      <c r="S334" s="85"/>
      <c r="T334" s="85"/>
      <c r="U334" s="86"/>
      <c r="V334" s="39"/>
      <c r="W334" s="39"/>
      <c r="X334" s="39"/>
      <c r="Y334" s="39"/>
      <c r="Z334" s="39"/>
      <c r="AA334" s="39"/>
      <c r="AB334" s="39"/>
      <c r="AC334" s="39"/>
      <c r="AD334" s="39"/>
      <c r="AE334" s="39"/>
      <c r="AT334" s="18" t="s">
        <v>138</v>
      </c>
      <c r="AU334" s="18" t="s">
        <v>80</v>
      </c>
    </row>
    <row r="335" s="2" customFormat="1">
      <c r="A335" s="39"/>
      <c r="B335" s="40"/>
      <c r="C335" s="41"/>
      <c r="D335" s="257" t="s">
        <v>219</v>
      </c>
      <c r="E335" s="41"/>
      <c r="F335" s="258" t="s">
        <v>584</v>
      </c>
      <c r="G335" s="41"/>
      <c r="H335" s="41"/>
      <c r="I335" s="212"/>
      <c r="J335" s="41"/>
      <c r="K335" s="41"/>
      <c r="L335" s="45"/>
      <c r="M335" s="213"/>
      <c r="N335" s="214"/>
      <c r="O335" s="85"/>
      <c r="P335" s="85"/>
      <c r="Q335" s="85"/>
      <c r="R335" s="85"/>
      <c r="S335" s="85"/>
      <c r="T335" s="85"/>
      <c r="U335" s="86"/>
      <c r="V335" s="39"/>
      <c r="W335" s="39"/>
      <c r="X335" s="39"/>
      <c r="Y335" s="39"/>
      <c r="Z335" s="39"/>
      <c r="AA335" s="39"/>
      <c r="AB335" s="39"/>
      <c r="AC335" s="39"/>
      <c r="AD335" s="39"/>
      <c r="AE335" s="39"/>
      <c r="AT335" s="18" t="s">
        <v>219</v>
      </c>
      <c r="AU335" s="18" t="s">
        <v>80</v>
      </c>
    </row>
    <row r="336" s="2" customFormat="1" ht="16.5" customHeight="1">
      <c r="A336" s="39"/>
      <c r="B336" s="40"/>
      <c r="C336" s="197" t="s">
        <v>585</v>
      </c>
      <c r="D336" s="197" t="s">
        <v>132</v>
      </c>
      <c r="E336" s="198" t="s">
        <v>586</v>
      </c>
      <c r="F336" s="199" t="s">
        <v>587</v>
      </c>
      <c r="G336" s="200" t="s">
        <v>150</v>
      </c>
      <c r="H336" s="201">
        <v>2</v>
      </c>
      <c r="I336" s="202"/>
      <c r="J336" s="203">
        <f>ROUND(I336*H336,2)</f>
        <v>0</v>
      </c>
      <c r="K336" s="199" t="s">
        <v>216</v>
      </c>
      <c r="L336" s="45"/>
      <c r="M336" s="204" t="s">
        <v>19</v>
      </c>
      <c r="N336" s="205" t="s">
        <v>44</v>
      </c>
      <c r="O336" s="85"/>
      <c r="P336" s="206">
        <f>O336*H336</f>
        <v>0</v>
      </c>
      <c r="Q336" s="206">
        <v>0</v>
      </c>
      <c r="R336" s="206">
        <f>Q336*H336</f>
        <v>0</v>
      </c>
      <c r="S336" s="206">
        <v>0</v>
      </c>
      <c r="T336" s="206">
        <f>S336*H336</f>
        <v>0</v>
      </c>
      <c r="U336" s="207" t="s">
        <v>19</v>
      </c>
      <c r="V336" s="39"/>
      <c r="W336" s="39"/>
      <c r="X336" s="39"/>
      <c r="Y336" s="39"/>
      <c r="Z336" s="39"/>
      <c r="AA336" s="39"/>
      <c r="AB336" s="39"/>
      <c r="AC336" s="39"/>
      <c r="AD336" s="39"/>
      <c r="AE336" s="39"/>
      <c r="AR336" s="208" t="s">
        <v>208</v>
      </c>
      <c r="AT336" s="208" t="s">
        <v>132</v>
      </c>
      <c r="AU336" s="208" t="s">
        <v>80</v>
      </c>
      <c r="AY336" s="18" t="s">
        <v>130</v>
      </c>
      <c r="BE336" s="209">
        <f>IF(N336="základní",J336,0)</f>
        <v>0</v>
      </c>
      <c r="BF336" s="209">
        <f>IF(N336="snížená",J336,0)</f>
        <v>0</v>
      </c>
      <c r="BG336" s="209">
        <f>IF(N336="zákl. přenesená",J336,0)</f>
        <v>0</v>
      </c>
      <c r="BH336" s="209">
        <f>IF(N336="sníž. přenesená",J336,0)</f>
        <v>0</v>
      </c>
      <c r="BI336" s="209">
        <f>IF(N336="nulová",J336,0)</f>
        <v>0</v>
      </c>
      <c r="BJ336" s="18" t="s">
        <v>78</v>
      </c>
      <c r="BK336" s="209">
        <f>ROUND(I336*H336,2)</f>
        <v>0</v>
      </c>
      <c r="BL336" s="18" t="s">
        <v>208</v>
      </c>
      <c r="BM336" s="208" t="s">
        <v>588</v>
      </c>
    </row>
    <row r="337" s="2" customFormat="1">
      <c r="A337" s="39"/>
      <c r="B337" s="40"/>
      <c r="C337" s="41"/>
      <c r="D337" s="210" t="s">
        <v>138</v>
      </c>
      <c r="E337" s="41"/>
      <c r="F337" s="211" t="s">
        <v>589</v>
      </c>
      <c r="G337" s="41"/>
      <c r="H337" s="41"/>
      <c r="I337" s="212"/>
      <c r="J337" s="41"/>
      <c r="K337" s="41"/>
      <c r="L337" s="45"/>
      <c r="M337" s="213"/>
      <c r="N337" s="214"/>
      <c r="O337" s="85"/>
      <c r="P337" s="85"/>
      <c r="Q337" s="85"/>
      <c r="R337" s="85"/>
      <c r="S337" s="85"/>
      <c r="T337" s="85"/>
      <c r="U337" s="86"/>
      <c r="V337" s="39"/>
      <c r="W337" s="39"/>
      <c r="X337" s="39"/>
      <c r="Y337" s="39"/>
      <c r="Z337" s="39"/>
      <c r="AA337" s="39"/>
      <c r="AB337" s="39"/>
      <c r="AC337" s="39"/>
      <c r="AD337" s="39"/>
      <c r="AE337" s="39"/>
      <c r="AT337" s="18" t="s">
        <v>138</v>
      </c>
      <c r="AU337" s="18" t="s">
        <v>80</v>
      </c>
    </row>
    <row r="338" s="2" customFormat="1">
      <c r="A338" s="39"/>
      <c r="B338" s="40"/>
      <c r="C338" s="41"/>
      <c r="D338" s="257" t="s">
        <v>219</v>
      </c>
      <c r="E338" s="41"/>
      <c r="F338" s="258" t="s">
        <v>590</v>
      </c>
      <c r="G338" s="41"/>
      <c r="H338" s="41"/>
      <c r="I338" s="212"/>
      <c r="J338" s="41"/>
      <c r="K338" s="41"/>
      <c r="L338" s="45"/>
      <c r="M338" s="213"/>
      <c r="N338" s="214"/>
      <c r="O338" s="85"/>
      <c r="P338" s="85"/>
      <c r="Q338" s="85"/>
      <c r="R338" s="85"/>
      <c r="S338" s="85"/>
      <c r="T338" s="85"/>
      <c r="U338" s="86"/>
      <c r="V338" s="39"/>
      <c r="W338" s="39"/>
      <c r="X338" s="39"/>
      <c r="Y338" s="39"/>
      <c r="Z338" s="39"/>
      <c r="AA338" s="39"/>
      <c r="AB338" s="39"/>
      <c r="AC338" s="39"/>
      <c r="AD338" s="39"/>
      <c r="AE338" s="39"/>
      <c r="AT338" s="18" t="s">
        <v>219</v>
      </c>
      <c r="AU338" s="18" t="s">
        <v>80</v>
      </c>
    </row>
    <row r="339" s="2" customFormat="1" ht="16.5" customHeight="1">
      <c r="A339" s="39"/>
      <c r="B339" s="40"/>
      <c r="C339" s="215" t="s">
        <v>591</v>
      </c>
      <c r="D339" s="215" t="s">
        <v>158</v>
      </c>
      <c r="E339" s="216" t="s">
        <v>592</v>
      </c>
      <c r="F339" s="217" t="s">
        <v>593</v>
      </c>
      <c r="G339" s="218" t="s">
        <v>150</v>
      </c>
      <c r="H339" s="219">
        <v>2</v>
      </c>
      <c r="I339" s="220"/>
      <c r="J339" s="221">
        <f>ROUND(I339*H339,2)</f>
        <v>0</v>
      </c>
      <c r="K339" s="217" t="s">
        <v>216</v>
      </c>
      <c r="L339" s="222"/>
      <c r="M339" s="223" t="s">
        <v>19</v>
      </c>
      <c r="N339" s="224" t="s">
        <v>44</v>
      </c>
      <c r="O339" s="85"/>
      <c r="P339" s="206">
        <f>O339*H339</f>
        <v>0</v>
      </c>
      <c r="Q339" s="206">
        <v>0.0184</v>
      </c>
      <c r="R339" s="206">
        <f>Q339*H339</f>
        <v>0.036799999999999999</v>
      </c>
      <c r="S339" s="206">
        <v>0</v>
      </c>
      <c r="T339" s="206">
        <f>S339*H339</f>
        <v>0</v>
      </c>
      <c r="U339" s="207" t="s">
        <v>19</v>
      </c>
      <c r="V339" s="39"/>
      <c r="W339" s="39"/>
      <c r="X339" s="39"/>
      <c r="Y339" s="39"/>
      <c r="Z339" s="39"/>
      <c r="AA339" s="39"/>
      <c r="AB339" s="39"/>
      <c r="AC339" s="39"/>
      <c r="AD339" s="39"/>
      <c r="AE339" s="39"/>
      <c r="AR339" s="208" t="s">
        <v>278</v>
      </c>
      <c r="AT339" s="208" t="s">
        <v>158</v>
      </c>
      <c r="AU339" s="208" t="s">
        <v>80</v>
      </c>
      <c r="AY339" s="18" t="s">
        <v>130</v>
      </c>
      <c r="BE339" s="209">
        <f>IF(N339="základní",J339,0)</f>
        <v>0</v>
      </c>
      <c r="BF339" s="209">
        <f>IF(N339="snížená",J339,0)</f>
        <v>0</v>
      </c>
      <c r="BG339" s="209">
        <f>IF(N339="zákl. přenesená",J339,0)</f>
        <v>0</v>
      </c>
      <c r="BH339" s="209">
        <f>IF(N339="sníž. přenesená",J339,0)</f>
        <v>0</v>
      </c>
      <c r="BI339" s="209">
        <f>IF(N339="nulová",J339,0)</f>
        <v>0</v>
      </c>
      <c r="BJ339" s="18" t="s">
        <v>78</v>
      </c>
      <c r="BK339" s="209">
        <f>ROUND(I339*H339,2)</f>
        <v>0</v>
      </c>
      <c r="BL339" s="18" t="s">
        <v>208</v>
      </c>
      <c r="BM339" s="208" t="s">
        <v>594</v>
      </c>
    </row>
    <row r="340" s="2" customFormat="1">
      <c r="A340" s="39"/>
      <c r="B340" s="40"/>
      <c r="C340" s="41"/>
      <c r="D340" s="210" t="s">
        <v>138</v>
      </c>
      <c r="E340" s="41"/>
      <c r="F340" s="211" t="s">
        <v>593</v>
      </c>
      <c r="G340" s="41"/>
      <c r="H340" s="41"/>
      <c r="I340" s="212"/>
      <c r="J340" s="41"/>
      <c r="K340" s="41"/>
      <c r="L340" s="45"/>
      <c r="M340" s="213"/>
      <c r="N340" s="214"/>
      <c r="O340" s="85"/>
      <c r="P340" s="85"/>
      <c r="Q340" s="85"/>
      <c r="R340" s="85"/>
      <c r="S340" s="85"/>
      <c r="T340" s="85"/>
      <c r="U340" s="86"/>
      <c r="V340" s="39"/>
      <c r="W340" s="39"/>
      <c r="X340" s="39"/>
      <c r="Y340" s="39"/>
      <c r="Z340" s="39"/>
      <c r="AA340" s="39"/>
      <c r="AB340" s="39"/>
      <c r="AC340" s="39"/>
      <c r="AD340" s="39"/>
      <c r="AE340" s="39"/>
      <c r="AT340" s="18" t="s">
        <v>138</v>
      </c>
      <c r="AU340" s="18" t="s">
        <v>80</v>
      </c>
    </row>
    <row r="341" s="2" customFormat="1" ht="24.15" customHeight="1">
      <c r="A341" s="39"/>
      <c r="B341" s="40"/>
      <c r="C341" s="215" t="s">
        <v>595</v>
      </c>
      <c r="D341" s="215" t="s">
        <v>158</v>
      </c>
      <c r="E341" s="216" t="s">
        <v>596</v>
      </c>
      <c r="F341" s="217" t="s">
        <v>597</v>
      </c>
      <c r="G341" s="218" t="s">
        <v>150</v>
      </c>
      <c r="H341" s="219">
        <v>2</v>
      </c>
      <c r="I341" s="220"/>
      <c r="J341" s="221">
        <f>ROUND(I341*H341,2)</f>
        <v>0</v>
      </c>
      <c r="K341" s="217" t="s">
        <v>19</v>
      </c>
      <c r="L341" s="222"/>
      <c r="M341" s="223" t="s">
        <v>19</v>
      </c>
      <c r="N341" s="224" t="s">
        <v>44</v>
      </c>
      <c r="O341" s="85"/>
      <c r="P341" s="206">
        <f>O341*H341</f>
        <v>0</v>
      </c>
      <c r="Q341" s="206">
        <v>0</v>
      </c>
      <c r="R341" s="206">
        <f>Q341*H341</f>
        <v>0</v>
      </c>
      <c r="S341" s="206">
        <v>0</v>
      </c>
      <c r="T341" s="206">
        <f>S341*H341</f>
        <v>0</v>
      </c>
      <c r="U341" s="207" t="s">
        <v>19</v>
      </c>
      <c r="V341" s="39"/>
      <c r="W341" s="39"/>
      <c r="X341" s="39"/>
      <c r="Y341" s="39"/>
      <c r="Z341" s="39"/>
      <c r="AA341" s="39"/>
      <c r="AB341" s="39"/>
      <c r="AC341" s="39"/>
      <c r="AD341" s="39"/>
      <c r="AE341" s="39"/>
      <c r="AR341" s="208" t="s">
        <v>278</v>
      </c>
      <c r="AT341" s="208" t="s">
        <v>158</v>
      </c>
      <c r="AU341" s="208" t="s">
        <v>80</v>
      </c>
      <c r="AY341" s="18" t="s">
        <v>130</v>
      </c>
      <c r="BE341" s="209">
        <f>IF(N341="základní",J341,0)</f>
        <v>0</v>
      </c>
      <c r="BF341" s="209">
        <f>IF(N341="snížená",J341,0)</f>
        <v>0</v>
      </c>
      <c r="BG341" s="209">
        <f>IF(N341="zákl. přenesená",J341,0)</f>
        <v>0</v>
      </c>
      <c r="BH341" s="209">
        <f>IF(N341="sníž. přenesená",J341,0)</f>
        <v>0</v>
      </c>
      <c r="BI341" s="209">
        <f>IF(N341="nulová",J341,0)</f>
        <v>0</v>
      </c>
      <c r="BJ341" s="18" t="s">
        <v>78</v>
      </c>
      <c r="BK341" s="209">
        <f>ROUND(I341*H341,2)</f>
        <v>0</v>
      </c>
      <c r="BL341" s="18" t="s">
        <v>208</v>
      </c>
      <c r="BM341" s="208" t="s">
        <v>598</v>
      </c>
    </row>
    <row r="342" s="2" customFormat="1">
      <c r="A342" s="39"/>
      <c r="B342" s="40"/>
      <c r="C342" s="41"/>
      <c r="D342" s="210" t="s">
        <v>138</v>
      </c>
      <c r="E342" s="41"/>
      <c r="F342" s="211" t="s">
        <v>597</v>
      </c>
      <c r="G342" s="41"/>
      <c r="H342" s="41"/>
      <c r="I342" s="212"/>
      <c r="J342" s="41"/>
      <c r="K342" s="41"/>
      <c r="L342" s="45"/>
      <c r="M342" s="213"/>
      <c r="N342" s="214"/>
      <c r="O342" s="85"/>
      <c r="P342" s="85"/>
      <c r="Q342" s="85"/>
      <c r="R342" s="85"/>
      <c r="S342" s="85"/>
      <c r="T342" s="85"/>
      <c r="U342" s="86"/>
      <c r="V342" s="39"/>
      <c r="W342" s="39"/>
      <c r="X342" s="39"/>
      <c r="Y342" s="39"/>
      <c r="Z342" s="39"/>
      <c r="AA342" s="39"/>
      <c r="AB342" s="39"/>
      <c r="AC342" s="39"/>
      <c r="AD342" s="39"/>
      <c r="AE342" s="39"/>
      <c r="AT342" s="18" t="s">
        <v>138</v>
      </c>
      <c r="AU342" s="18" t="s">
        <v>80</v>
      </c>
    </row>
    <row r="343" s="2" customFormat="1" ht="16.5" customHeight="1">
      <c r="A343" s="39"/>
      <c r="B343" s="40"/>
      <c r="C343" s="197" t="s">
        <v>599</v>
      </c>
      <c r="D343" s="197" t="s">
        <v>132</v>
      </c>
      <c r="E343" s="198" t="s">
        <v>586</v>
      </c>
      <c r="F343" s="199" t="s">
        <v>587</v>
      </c>
      <c r="G343" s="200" t="s">
        <v>150</v>
      </c>
      <c r="H343" s="201">
        <v>2</v>
      </c>
      <c r="I343" s="202"/>
      <c r="J343" s="203">
        <f>ROUND(I343*H343,2)</f>
        <v>0</v>
      </c>
      <c r="K343" s="199" t="s">
        <v>216</v>
      </c>
      <c r="L343" s="45"/>
      <c r="M343" s="204" t="s">
        <v>19</v>
      </c>
      <c r="N343" s="205" t="s">
        <v>44</v>
      </c>
      <c r="O343" s="85"/>
      <c r="P343" s="206">
        <f>O343*H343</f>
        <v>0</v>
      </c>
      <c r="Q343" s="206">
        <v>0</v>
      </c>
      <c r="R343" s="206">
        <f>Q343*H343</f>
        <v>0</v>
      </c>
      <c r="S343" s="206">
        <v>0</v>
      </c>
      <c r="T343" s="206">
        <f>S343*H343</f>
        <v>0</v>
      </c>
      <c r="U343" s="207" t="s">
        <v>19</v>
      </c>
      <c r="V343" s="39"/>
      <c r="W343" s="39"/>
      <c r="X343" s="39"/>
      <c r="Y343" s="39"/>
      <c r="Z343" s="39"/>
      <c r="AA343" s="39"/>
      <c r="AB343" s="39"/>
      <c r="AC343" s="39"/>
      <c r="AD343" s="39"/>
      <c r="AE343" s="39"/>
      <c r="AR343" s="208" t="s">
        <v>208</v>
      </c>
      <c r="AT343" s="208" t="s">
        <v>132</v>
      </c>
      <c r="AU343" s="208" t="s">
        <v>80</v>
      </c>
      <c r="AY343" s="18" t="s">
        <v>130</v>
      </c>
      <c r="BE343" s="209">
        <f>IF(N343="základní",J343,0)</f>
        <v>0</v>
      </c>
      <c r="BF343" s="209">
        <f>IF(N343="snížená",J343,0)</f>
        <v>0</v>
      </c>
      <c r="BG343" s="209">
        <f>IF(N343="zákl. přenesená",J343,0)</f>
        <v>0</v>
      </c>
      <c r="BH343" s="209">
        <f>IF(N343="sníž. přenesená",J343,0)</f>
        <v>0</v>
      </c>
      <c r="BI343" s="209">
        <f>IF(N343="nulová",J343,0)</f>
        <v>0</v>
      </c>
      <c r="BJ343" s="18" t="s">
        <v>78</v>
      </c>
      <c r="BK343" s="209">
        <f>ROUND(I343*H343,2)</f>
        <v>0</v>
      </c>
      <c r="BL343" s="18" t="s">
        <v>208</v>
      </c>
      <c r="BM343" s="208" t="s">
        <v>600</v>
      </c>
    </row>
    <row r="344" s="2" customFormat="1">
      <c r="A344" s="39"/>
      <c r="B344" s="40"/>
      <c r="C344" s="41"/>
      <c r="D344" s="210" t="s">
        <v>138</v>
      </c>
      <c r="E344" s="41"/>
      <c r="F344" s="211" t="s">
        <v>589</v>
      </c>
      <c r="G344" s="41"/>
      <c r="H344" s="41"/>
      <c r="I344" s="212"/>
      <c r="J344" s="41"/>
      <c r="K344" s="41"/>
      <c r="L344" s="45"/>
      <c r="M344" s="213"/>
      <c r="N344" s="214"/>
      <c r="O344" s="85"/>
      <c r="P344" s="85"/>
      <c r="Q344" s="85"/>
      <c r="R344" s="85"/>
      <c r="S344" s="85"/>
      <c r="T344" s="85"/>
      <c r="U344" s="86"/>
      <c r="V344" s="39"/>
      <c r="W344" s="39"/>
      <c r="X344" s="39"/>
      <c r="Y344" s="39"/>
      <c r="Z344" s="39"/>
      <c r="AA344" s="39"/>
      <c r="AB344" s="39"/>
      <c r="AC344" s="39"/>
      <c r="AD344" s="39"/>
      <c r="AE344" s="39"/>
      <c r="AT344" s="18" t="s">
        <v>138</v>
      </c>
      <c r="AU344" s="18" t="s">
        <v>80</v>
      </c>
    </row>
    <row r="345" s="2" customFormat="1">
      <c r="A345" s="39"/>
      <c r="B345" s="40"/>
      <c r="C345" s="41"/>
      <c r="D345" s="257" t="s">
        <v>219</v>
      </c>
      <c r="E345" s="41"/>
      <c r="F345" s="258" t="s">
        <v>590</v>
      </c>
      <c r="G345" s="41"/>
      <c r="H345" s="41"/>
      <c r="I345" s="212"/>
      <c r="J345" s="41"/>
      <c r="K345" s="41"/>
      <c r="L345" s="45"/>
      <c r="M345" s="213"/>
      <c r="N345" s="214"/>
      <c r="O345" s="85"/>
      <c r="P345" s="85"/>
      <c r="Q345" s="85"/>
      <c r="R345" s="85"/>
      <c r="S345" s="85"/>
      <c r="T345" s="85"/>
      <c r="U345" s="86"/>
      <c r="V345" s="39"/>
      <c r="W345" s="39"/>
      <c r="X345" s="39"/>
      <c r="Y345" s="39"/>
      <c r="Z345" s="39"/>
      <c r="AA345" s="39"/>
      <c r="AB345" s="39"/>
      <c r="AC345" s="39"/>
      <c r="AD345" s="39"/>
      <c r="AE345" s="39"/>
      <c r="AT345" s="18" t="s">
        <v>219</v>
      </c>
      <c r="AU345" s="18" t="s">
        <v>80</v>
      </c>
    </row>
    <row r="346" s="2" customFormat="1" ht="16.5" customHeight="1">
      <c r="A346" s="39"/>
      <c r="B346" s="40"/>
      <c r="C346" s="215" t="s">
        <v>601</v>
      </c>
      <c r="D346" s="215" t="s">
        <v>158</v>
      </c>
      <c r="E346" s="216" t="s">
        <v>602</v>
      </c>
      <c r="F346" s="217" t="s">
        <v>603</v>
      </c>
      <c r="G346" s="218" t="s">
        <v>150</v>
      </c>
      <c r="H346" s="219">
        <v>1</v>
      </c>
      <c r="I346" s="220"/>
      <c r="J346" s="221">
        <f>ROUND(I346*H346,2)</f>
        <v>0</v>
      </c>
      <c r="K346" s="217" t="s">
        <v>216</v>
      </c>
      <c r="L346" s="222"/>
      <c r="M346" s="223" t="s">
        <v>19</v>
      </c>
      <c r="N346" s="224" t="s">
        <v>44</v>
      </c>
      <c r="O346" s="85"/>
      <c r="P346" s="206">
        <f>O346*H346</f>
        <v>0</v>
      </c>
      <c r="Q346" s="206">
        <v>0.0035999999999999999</v>
      </c>
      <c r="R346" s="206">
        <f>Q346*H346</f>
        <v>0.0035999999999999999</v>
      </c>
      <c r="S346" s="206">
        <v>0</v>
      </c>
      <c r="T346" s="206">
        <f>S346*H346</f>
        <v>0</v>
      </c>
      <c r="U346" s="207" t="s">
        <v>19</v>
      </c>
      <c r="V346" s="39"/>
      <c r="W346" s="39"/>
      <c r="X346" s="39"/>
      <c r="Y346" s="39"/>
      <c r="Z346" s="39"/>
      <c r="AA346" s="39"/>
      <c r="AB346" s="39"/>
      <c r="AC346" s="39"/>
      <c r="AD346" s="39"/>
      <c r="AE346" s="39"/>
      <c r="AR346" s="208" t="s">
        <v>278</v>
      </c>
      <c r="AT346" s="208" t="s">
        <v>158</v>
      </c>
      <c r="AU346" s="208" t="s">
        <v>80</v>
      </c>
      <c r="AY346" s="18" t="s">
        <v>130</v>
      </c>
      <c r="BE346" s="209">
        <f>IF(N346="základní",J346,0)</f>
        <v>0</v>
      </c>
      <c r="BF346" s="209">
        <f>IF(N346="snížená",J346,0)</f>
        <v>0</v>
      </c>
      <c r="BG346" s="209">
        <f>IF(N346="zákl. přenesená",J346,0)</f>
        <v>0</v>
      </c>
      <c r="BH346" s="209">
        <f>IF(N346="sníž. přenesená",J346,0)</f>
        <v>0</v>
      </c>
      <c r="BI346" s="209">
        <f>IF(N346="nulová",J346,0)</f>
        <v>0</v>
      </c>
      <c r="BJ346" s="18" t="s">
        <v>78</v>
      </c>
      <c r="BK346" s="209">
        <f>ROUND(I346*H346,2)</f>
        <v>0</v>
      </c>
      <c r="BL346" s="18" t="s">
        <v>208</v>
      </c>
      <c r="BM346" s="208" t="s">
        <v>604</v>
      </c>
    </row>
    <row r="347" s="2" customFormat="1">
      <c r="A347" s="39"/>
      <c r="B347" s="40"/>
      <c r="C347" s="41"/>
      <c r="D347" s="210" t="s">
        <v>138</v>
      </c>
      <c r="E347" s="41"/>
      <c r="F347" s="211" t="s">
        <v>603</v>
      </c>
      <c r="G347" s="41"/>
      <c r="H347" s="41"/>
      <c r="I347" s="212"/>
      <c r="J347" s="41"/>
      <c r="K347" s="41"/>
      <c r="L347" s="45"/>
      <c r="M347" s="213"/>
      <c r="N347" s="214"/>
      <c r="O347" s="85"/>
      <c r="P347" s="85"/>
      <c r="Q347" s="85"/>
      <c r="R347" s="85"/>
      <c r="S347" s="85"/>
      <c r="T347" s="85"/>
      <c r="U347" s="86"/>
      <c r="V347" s="39"/>
      <c r="W347" s="39"/>
      <c r="X347" s="39"/>
      <c r="Y347" s="39"/>
      <c r="Z347" s="39"/>
      <c r="AA347" s="39"/>
      <c r="AB347" s="39"/>
      <c r="AC347" s="39"/>
      <c r="AD347" s="39"/>
      <c r="AE347" s="39"/>
      <c r="AT347" s="18" t="s">
        <v>138</v>
      </c>
      <c r="AU347" s="18" t="s">
        <v>80</v>
      </c>
    </row>
    <row r="348" s="2" customFormat="1">
      <c r="A348" s="39"/>
      <c r="B348" s="40"/>
      <c r="C348" s="41"/>
      <c r="D348" s="210" t="s">
        <v>605</v>
      </c>
      <c r="E348" s="41"/>
      <c r="F348" s="260" t="s">
        <v>606</v>
      </c>
      <c r="G348" s="41"/>
      <c r="H348" s="41"/>
      <c r="I348" s="212"/>
      <c r="J348" s="41"/>
      <c r="K348" s="41"/>
      <c r="L348" s="45"/>
      <c r="M348" s="213"/>
      <c r="N348" s="214"/>
      <c r="O348" s="85"/>
      <c r="P348" s="85"/>
      <c r="Q348" s="85"/>
      <c r="R348" s="85"/>
      <c r="S348" s="85"/>
      <c r="T348" s="85"/>
      <c r="U348" s="86"/>
      <c r="V348" s="39"/>
      <c r="W348" s="39"/>
      <c r="X348" s="39"/>
      <c r="Y348" s="39"/>
      <c r="Z348" s="39"/>
      <c r="AA348" s="39"/>
      <c r="AB348" s="39"/>
      <c r="AC348" s="39"/>
      <c r="AD348" s="39"/>
      <c r="AE348" s="39"/>
      <c r="AT348" s="18" t="s">
        <v>605</v>
      </c>
      <c r="AU348" s="18" t="s">
        <v>80</v>
      </c>
    </row>
    <row r="349" s="2" customFormat="1" ht="16.5" customHeight="1">
      <c r="A349" s="39"/>
      <c r="B349" s="40"/>
      <c r="C349" s="215" t="s">
        <v>607</v>
      </c>
      <c r="D349" s="215" t="s">
        <v>158</v>
      </c>
      <c r="E349" s="216" t="s">
        <v>608</v>
      </c>
      <c r="F349" s="217" t="s">
        <v>609</v>
      </c>
      <c r="G349" s="218" t="s">
        <v>150</v>
      </c>
      <c r="H349" s="219">
        <v>1</v>
      </c>
      <c r="I349" s="220"/>
      <c r="J349" s="221">
        <f>ROUND(I349*H349,2)</f>
        <v>0</v>
      </c>
      <c r="K349" s="217" t="s">
        <v>216</v>
      </c>
      <c r="L349" s="222"/>
      <c r="M349" s="223" t="s">
        <v>19</v>
      </c>
      <c r="N349" s="224" t="s">
        <v>44</v>
      </c>
      <c r="O349" s="85"/>
      <c r="P349" s="206">
        <f>O349*H349</f>
        <v>0</v>
      </c>
      <c r="Q349" s="206">
        <v>0.00040000000000000002</v>
      </c>
      <c r="R349" s="206">
        <f>Q349*H349</f>
        <v>0.00040000000000000002</v>
      </c>
      <c r="S349" s="206">
        <v>0</v>
      </c>
      <c r="T349" s="206">
        <f>S349*H349</f>
        <v>0</v>
      </c>
      <c r="U349" s="207" t="s">
        <v>19</v>
      </c>
      <c r="V349" s="39"/>
      <c r="W349" s="39"/>
      <c r="X349" s="39"/>
      <c r="Y349" s="39"/>
      <c r="Z349" s="39"/>
      <c r="AA349" s="39"/>
      <c r="AB349" s="39"/>
      <c r="AC349" s="39"/>
      <c r="AD349" s="39"/>
      <c r="AE349" s="39"/>
      <c r="AR349" s="208" t="s">
        <v>278</v>
      </c>
      <c r="AT349" s="208" t="s">
        <v>158</v>
      </c>
      <c r="AU349" s="208" t="s">
        <v>80</v>
      </c>
      <c r="AY349" s="18" t="s">
        <v>130</v>
      </c>
      <c r="BE349" s="209">
        <f>IF(N349="základní",J349,0)</f>
        <v>0</v>
      </c>
      <c r="BF349" s="209">
        <f>IF(N349="snížená",J349,0)</f>
        <v>0</v>
      </c>
      <c r="BG349" s="209">
        <f>IF(N349="zákl. přenesená",J349,0)</f>
        <v>0</v>
      </c>
      <c r="BH349" s="209">
        <f>IF(N349="sníž. přenesená",J349,0)</f>
        <v>0</v>
      </c>
      <c r="BI349" s="209">
        <f>IF(N349="nulová",J349,0)</f>
        <v>0</v>
      </c>
      <c r="BJ349" s="18" t="s">
        <v>78</v>
      </c>
      <c r="BK349" s="209">
        <f>ROUND(I349*H349,2)</f>
        <v>0</v>
      </c>
      <c r="BL349" s="18" t="s">
        <v>208</v>
      </c>
      <c r="BM349" s="208" t="s">
        <v>610</v>
      </c>
    </row>
    <row r="350" s="2" customFormat="1">
      <c r="A350" s="39"/>
      <c r="B350" s="40"/>
      <c r="C350" s="41"/>
      <c r="D350" s="210" t="s">
        <v>138</v>
      </c>
      <c r="E350" s="41"/>
      <c r="F350" s="211" t="s">
        <v>609</v>
      </c>
      <c r="G350" s="41"/>
      <c r="H350" s="41"/>
      <c r="I350" s="212"/>
      <c r="J350" s="41"/>
      <c r="K350" s="41"/>
      <c r="L350" s="45"/>
      <c r="M350" s="213"/>
      <c r="N350" s="214"/>
      <c r="O350" s="85"/>
      <c r="P350" s="85"/>
      <c r="Q350" s="85"/>
      <c r="R350" s="85"/>
      <c r="S350" s="85"/>
      <c r="T350" s="85"/>
      <c r="U350" s="86"/>
      <c r="V350" s="39"/>
      <c r="W350" s="39"/>
      <c r="X350" s="39"/>
      <c r="Y350" s="39"/>
      <c r="Z350" s="39"/>
      <c r="AA350" s="39"/>
      <c r="AB350" s="39"/>
      <c r="AC350" s="39"/>
      <c r="AD350" s="39"/>
      <c r="AE350" s="39"/>
      <c r="AT350" s="18" t="s">
        <v>138</v>
      </c>
      <c r="AU350" s="18" t="s">
        <v>80</v>
      </c>
    </row>
    <row r="351" s="2" customFormat="1">
      <c r="A351" s="39"/>
      <c r="B351" s="40"/>
      <c r="C351" s="41"/>
      <c r="D351" s="210" t="s">
        <v>605</v>
      </c>
      <c r="E351" s="41"/>
      <c r="F351" s="260" t="s">
        <v>611</v>
      </c>
      <c r="G351" s="41"/>
      <c r="H351" s="41"/>
      <c r="I351" s="212"/>
      <c r="J351" s="41"/>
      <c r="K351" s="41"/>
      <c r="L351" s="45"/>
      <c r="M351" s="213"/>
      <c r="N351" s="214"/>
      <c r="O351" s="85"/>
      <c r="P351" s="85"/>
      <c r="Q351" s="85"/>
      <c r="R351" s="85"/>
      <c r="S351" s="85"/>
      <c r="T351" s="85"/>
      <c r="U351" s="86"/>
      <c r="V351" s="39"/>
      <c r="W351" s="39"/>
      <c r="X351" s="39"/>
      <c r="Y351" s="39"/>
      <c r="Z351" s="39"/>
      <c r="AA351" s="39"/>
      <c r="AB351" s="39"/>
      <c r="AC351" s="39"/>
      <c r="AD351" s="39"/>
      <c r="AE351" s="39"/>
      <c r="AT351" s="18" t="s">
        <v>605</v>
      </c>
      <c r="AU351" s="18" t="s">
        <v>80</v>
      </c>
    </row>
    <row r="352" s="2" customFormat="1" ht="16.5" customHeight="1">
      <c r="A352" s="39"/>
      <c r="B352" s="40"/>
      <c r="C352" s="197" t="s">
        <v>612</v>
      </c>
      <c r="D352" s="197" t="s">
        <v>132</v>
      </c>
      <c r="E352" s="198" t="s">
        <v>613</v>
      </c>
      <c r="F352" s="199" t="s">
        <v>614</v>
      </c>
      <c r="G352" s="200" t="s">
        <v>150</v>
      </c>
      <c r="H352" s="201">
        <v>2</v>
      </c>
      <c r="I352" s="202"/>
      <c r="J352" s="203">
        <f>ROUND(I352*H352,2)</f>
        <v>0</v>
      </c>
      <c r="K352" s="199" t="s">
        <v>216</v>
      </c>
      <c r="L352" s="45"/>
      <c r="M352" s="204" t="s">
        <v>19</v>
      </c>
      <c r="N352" s="205" t="s">
        <v>44</v>
      </c>
      <c r="O352" s="85"/>
      <c r="P352" s="206">
        <f>O352*H352</f>
        <v>0</v>
      </c>
      <c r="Q352" s="206">
        <v>0</v>
      </c>
      <c r="R352" s="206">
        <f>Q352*H352</f>
        <v>0</v>
      </c>
      <c r="S352" s="206">
        <v>0</v>
      </c>
      <c r="T352" s="206">
        <f>S352*H352</f>
        <v>0</v>
      </c>
      <c r="U352" s="207" t="s">
        <v>19</v>
      </c>
      <c r="V352" s="39"/>
      <c r="W352" s="39"/>
      <c r="X352" s="39"/>
      <c r="Y352" s="39"/>
      <c r="Z352" s="39"/>
      <c r="AA352" s="39"/>
      <c r="AB352" s="39"/>
      <c r="AC352" s="39"/>
      <c r="AD352" s="39"/>
      <c r="AE352" s="39"/>
      <c r="AR352" s="208" t="s">
        <v>208</v>
      </c>
      <c r="AT352" s="208" t="s">
        <v>132</v>
      </c>
      <c r="AU352" s="208" t="s">
        <v>80</v>
      </c>
      <c r="AY352" s="18" t="s">
        <v>130</v>
      </c>
      <c r="BE352" s="209">
        <f>IF(N352="základní",J352,0)</f>
        <v>0</v>
      </c>
      <c r="BF352" s="209">
        <f>IF(N352="snížená",J352,0)</f>
        <v>0</v>
      </c>
      <c r="BG352" s="209">
        <f>IF(N352="zákl. přenesená",J352,0)</f>
        <v>0</v>
      </c>
      <c r="BH352" s="209">
        <f>IF(N352="sníž. přenesená",J352,0)</f>
        <v>0</v>
      </c>
      <c r="BI352" s="209">
        <f>IF(N352="nulová",J352,0)</f>
        <v>0</v>
      </c>
      <c r="BJ352" s="18" t="s">
        <v>78</v>
      </c>
      <c r="BK352" s="209">
        <f>ROUND(I352*H352,2)</f>
        <v>0</v>
      </c>
      <c r="BL352" s="18" t="s">
        <v>208</v>
      </c>
      <c r="BM352" s="208" t="s">
        <v>615</v>
      </c>
    </row>
    <row r="353" s="2" customFormat="1">
      <c r="A353" s="39"/>
      <c r="B353" s="40"/>
      <c r="C353" s="41"/>
      <c r="D353" s="210" t="s">
        <v>138</v>
      </c>
      <c r="E353" s="41"/>
      <c r="F353" s="211" t="s">
        <v>616</v>
      </c>
      <c r="G353" s="41"/>
      <c r="H353" s="41"/>
      <c r="I353" s="212"/>
      <c r="J353" s="41"/>
      <c r="K353" s="41"/>
      <c r="L353" s="45"/>
      <c r="M353" s="213"/>
      <c r="N353" s="214"/>
      <c r="O353" s="85"/>
      <c r="P353" s="85"/>
      <c r="Q353" s="85"/>
      <c r="R353" s="85"/>
      <c r="S353" s="85"/>
      <c r="T353" s="85"/>
      <c r="U353" s="86"/>
      <c r="V353" s="39"/>
      <c r="W353" s="39"/>
      <c r="X353" s="39"/>
      <c r="Y353" s="39"/>
      <c r="Z353" s="39"/>
      <c r="AA353" s="39"/>
      <c r="AB353" s="39"/>
      <c r="AC353" s="39"/>
      <c r="AD353" s="39"/>
      <c r="AE353" s="39"/>
      <c r="AT353" s="18" t="s">
        <v>138</v>
      </c>
      <c r="AU353" s="18" t="s">
        <v>80</v>
      </c>
    </row>
    <row r="354" s="2" customFormat="1">
      <c r="A354" s="39"/>
      <c r="B354" s="40"/>
      <c r="C354" s="41"/>
      <c r="D354" s="257" t="s">
        <v>219</v>
      </c>
      <c r="E354" s="41"/>
      <c r="F354" s="258" t="s">
        <v>617</v>
      </c>
      <c r="G354" s="41"/>
      <c r="H354" s="41"/>
      <c r="I354" s="212"/>
      <c r="J354" s="41"/>
      <c r="K354" s="41"/>
      <c r="L354" s="45"/>
      <c r="M354" s="213"/>
      <c r="N354" s="214"/>
      <c r="O354" s="85"/>
      <c r="P354" s="85"/>
      <c r="Q354" s="85"/>
      <c r="R354" s="85"/>
      <c r="S354" s="85"/>
      <c r="T354" s="85"/>
      <c r="U354" s="86"/>
      <c r="V354" s="39"/>
      <c r="W354" s="39"/>
      <c r="X354" s="39"/>
      <c r="Y354" s="39"/>
      <c r="Z354" s="39"/>
      <c r="AA354" s="39"/>
      <c r="AB354" s="39"/>
      <c r="AC354" s="39"/>
      <c r="AD354" s="39"/>
      <c r="AE354" s="39"/>
      <c r="AT354" s="18" t="s">
        <v>219</v>
      </c>
      <c r="AU354" s="18" t="s">
        <v>80</v>
      </c>
    </row>
    <row r="355" s="2" customFormat="1" ht="16.5" customHeight="1">
      <c r="A355" s="39"/>
      <c r="B355" s="40"/>
      <c r="C355" s="215" t="s">
        <v>618</v>
      </c>
      <c r="D355" s="215" t="s">
        <v>158</v>
      </c>
      <c r="E355" s="216" t="s">
        <v>619</v>
      </c>
      <c r="F355" s="217" t="s">
        <v>620</v>
      </c>
      <c r="G355" s="218" t="s">
        <v>150</v>
      </c>
      <c r="H355" s="219">
        <v>2</v>
      </c>
      <c r="I355" s="220"/>
      <c r="J355" s="221">
        <f>ROUND(I355*H355,2)</f>
        <v>0</v>
      </c>
      <c r="K355" s="217" t="s">
        <v>216</v>
      </c>
      <c r="L355" s="222"/>
      <c r="M355" s="223" t="s">
        <v>19</v>
      </c>
      <c r="N355" s="224" t="s">
        <v>44</v>
      </c>
      <c r="O355" s="85"/>
      <c r="P355" s="206">
        <f>O355*H355</f>
        <v>0</v>
      </c>
      <c r="Q355" s="206">
        <v>0.002</v>
      </c>
      <c r="R355" s="206">
        <f>Q355*H355</f>
        <v>0.0040000000000000001</v>
      </c>
      <c r="S355" s="206">
        <v>0</v>
      </c>
      <c r="T355" s="206">
        <f>S355*H355</f>
        <v>0</v>
      </c>
      <c r="U355" s="207" t="s">
        <v>19</v>
      </c>
      <c r="V355" s="39"/>
      <c r="W355" s="39"/>
      <c r="X355" s="39"/>
      <c r="Y355" s="39"/>
      <c r="Z355" s="39"/>
      <c r="AA355" s="39"/>
      <c r="AB355" s="39"/>
      <c r="AC355" s="39"/>
      <c r="AD355" s="39"/>
      <c r="AE355" s="39"/>
      <c r="AR355" s="208" t="s">
        <v>278</v>
      </c>
      <c r="AT355" s="208" t="s">
        <v>158</v>
      </c>
      <c r="AU355" s="208" t="s">
        <v>80</v>
      </c>
      <c r="AY355" s="18" t="s">
        <v>130</v>
      </c>
      <c r="BE355" s="209">
        <f>IF(N355="základní",J355,0)</f>
        <v>0</v>
      </c>
      <c r="BF355" s="209">
        <f>IF(N355="snížená",J355,0)</f>
        <v>0</v>
      </c>
      <c r="BG355" s="209">
        <f>IF(N355="zákl. přenesená",J355,0)</f>
        <v>0</v>
      </c>
      <c r="BH355" s="209">
        <f>IF(N355="sníž. přenesená",J355,0)</f>
        <v>0</v>
      </c>
      <c r="BI355" s="209">
        <f>IF(N355="nulová",J355,0)</f>
        <v>0</v>
      </c>
      <c r="BJ355" s="18" t="s">
        <v>78</v>
      </c>
      <c r="BK355" s="209">
        <f>ROUND(I355*H355,2)</f>
        <v>0</v>
      </c>
      <c r="BL355" s="18" t="s">
        <v>208</v>
      </c>
      <c r="BM355" s="208" t="s">
        <v>621</v>
      </c>
    </row>
    <row r="356" s="2" customFormat="1">
      <c r="A356" s="39"/>
      <c r="B356" s="40"/>
      <c r="C356" s="41"/>
      <c r="D356" s="210" t="s">
        <v>138</v>
      </c>
      <c r="E356" s="41"/>
      <c r="F356" s="211" t="s">
        <v>620</v>
      </c>
      <c r="G356" s="41"/>
      <c r="H356" s="41"/>
      <c r="I356" s="212"/>
      <c r="J356" s="41"/>
      <c r="K356" s="41"/>
      <c r="L356" s="45"/>
      <c r="M356" s="213"/>
      <c r="N356" s="214"/>
      <c r="O356" s="85"/>
      <c r="P356" s="85"/>
      <c r="Q356" s="85"/>
      <c r="R356" s="85"/>
      <c r="S356" s="85"/>
      <c r="T356" s="85"/>
      <c r="U356" s="86"/>
      <c r="V356" s="39"/>
      <c r="W356" s="39"/>
      <c r="X356" s="39"/>
      <c r="Y356" s="39"/>
      <c r="Z356" s="39"/>
      <c r="AA356" s="39"/>
      <c r="AB356" s="39"/>
      <c r="AC356" s="39"/>
      <c r="AD356" s="39"/>
      <c r="AE356" s="39"/>
      <c r="AT356" s="18" t="s">
        <v>138</v>
      </c>
      <c r="AU356" s="18" t="s">
        <v>80</v>
      </c>
    </row>
    <row r="357" s="2" customFormat="1" ht="16.5" customHeight="1">
      <c r="A357" s="39"/>
      <c r="B357" s="40"/>
      <c r="C357" s="197" t="s">
        <v>622</v>
      </c>
      <c r="D357" s="197" t="s">
        <v>132</v>
      </c>
      <c r="E357" s="198" t="s">
        <v>623</v>
      </c>
      <c r="F357" s="199" t="s">
        <v>624</v>
      </c>
      <c r="G357" s="200" t="s">
        <v>150</v>
      </c>
      <c r="H357" s="201">
        <v>2</v>
      </c>
      <c r="I357" s="202"/>
      <c r="J357" s="203">
        <f>ROUND(I357*H357,2)</f>
        <v>0</v>
      </c>
      <c r="K357" s="199" t="s">
        <v>216</v>
      </c>
      <c r="L357" s="45"/>
      <c r="M357" s="204" t="s">
        <v>19</v>
      </c>
      <c r="N357" s="205" t="s">
        <v>44</v>
      </c>
      <c r="O357" s="85"/>
      <c r="P357" s="206">
        <f>O357*H357</f>
        <v>0</v>
      </c>
      <c r="Q357" s="206">
        <v>0</v>
      </c>
      <c r="R357" s="206">
        <f>Q357*H357</f>
        <v>0</v>
      </c>
      <c r="S357" s="206">
        <v>0</v>
      </c>
      <c r="T357" s="206">
        <f>S357*H357</f>
        <v>0</v>
      </c>
      <c r="U357" s="207" t="s">
        <v>19</v>
      </c>
      <c r="V357" s="39"/>
      <c r="W357" s="39"/>
      <c r="X357" s="39"/>
      <c r="Y357" s="39"/>
      <c r="Z357" s="39"/>
      <c r="AA357" s="39"/>
      <c r="AB357" s="39"/>
      <c r="AC357" s="39"/>
      <c r="AD357" s="39"/>
      <c r="AE357" s="39"/>
      <c r="AR357" s="208" t="s">
        <v>208</v>
      </c>
      <c r="AT357" s="208" t="s">
        <v>132</v>
      </c>
      <c r="AU357" s="208" t="s">
        <v>80</v>
      </c>
      <c r="AY357" s="18" t="s">
        <v>130</v>
      </c>
      <c r="BE357" s="209">
        <f>IF(N357="základní",J357,0)</f>
        <v>0</v>
      </c>
      <c r="BF357" s="209">
        <f>IF(N357="snížená",J357,0)</f>
        <v>0</v>
      </c>
      <c r="BG357" s="209">
        <f>IF(N357="zákl. přenesená",J357,0)</f>
        <v>0</v>
      </c>
      <c r="BH357" s="209">
        <f>IF(N357="sníž. přenesená",J357,0)</f>
        <v>0</v>
      </c>
      <c r="BI357" s="209">
        <f>IF(N357="nulová",J357,0)</f>
        <v>0</v>
      </c>
      <c r="BJ357" s="18" t="s">
        <v>78</v>
      </c>
      <c r="BK357" s="209">
        <f>ROUND(I357*H357,2)</f>
        <v>0</v>
      </c>
      <c r="BL357" s="18" t="s">
        <v>208</v>
      </c>
      <c r="BM357" s="208" t="s">
        <v>625</v>
      </c>
    </row>
    <row r="358" s="2" customFormat="1">
      <c r="A358" s="39"/>
      <c r="B358" s="40"/>
      <c r="C358" s="41"/>
      <c r="D358" s="210" t="s">
        <v>138</v>
      </c>
      <c r="E358" s="41"/>
      <c r="F358" s="211" t="s">
        <v>626</v>
      </c>
      <c r="G358" s="41"/>
      <c r="H358" s="41"/>
      <c r="I358" s="212"/>
      <c r="J358" s="41"/>
      <c r="K358" s="41"/>
      <c r="L358" s="45"/>
      <c r="M358" s="213"/>
      <c r="N358" s="214"/>
      <c r="O358" s="85"/>
      <c r="P358" s="85"/>
      <c r="Q358" s="85"/>
      <c r="R358" s="85"/>
      <c r="S358" s="85"/>
      <c r="T358" s="85"/>
      <c r="U358" s="86"/>
      <c r="V358" s="39"/>
      <c r="W358" s="39"/>
      <c r="X358" s="39"/>
      <c r="Y358" s="39"/>
      <c r="Z358" s="39"/>
      <c r="AA358" s="39"/>
      <c r="AB358" s="39"/>
      <c r="AC358" s="39"/>
      <c r="AD358" s="39"/>
      <c r="AE358" s="39"/>
      <c r="AT358" s="18" t="s">
        <v>138</v>
      </c>
      <c r="AU358" s="18" t="s">
        <v>80</v>
      </c>
    </row>
    <row r="359" s="2" customFormat="1">
      <c r="A359" s="39"/>
      <c r="B359" s="40"/>
      <c r="C359" s="41"/>
      <c r="D359" s="257" t="s">
        <v>219</v>
      </c>
      <c r="E359" s="41"/>
      <c r="F359" s="258" t="s">
        <v>627</v>
      </c>
      <c r="G359" s="41"/>
      <c r="H359" s="41"/>
      <c r="I359" s="212"/>
      <c r="J359" s="41"/>
      <c r="K359" s="41"/>
      <c r="L359" s="45"/>
      <c r="M359" s="213"/>
      <c r="N359" s="214"/>
      <c r="O359" s="85"/>
      <c r="P359" s="85"/>
      <c r="Q359" s="85"/>
      <c r="R359" s="85"/>
      <c r="S359" s="85"/>
      <c r="T359" s="85"/>
      <c r="U359" s="86"/>
      <c r="V359" s="39"/>
      <c r="W359" s="39"/>
      <c r="X359" s="39"/>
      <c r="Y359" s="39"/>
      <c r="Z359" s="39"/>
      <c r="AA359" s="39"/>
      <c r="AB359" s="39"/>
      <c r="AC359" s="39"/>
      <c r="AD359" s="39"/>
      <c r="AE359" s="39"/>
      <c r="AT359" s="18" t="s">
        <v>219</v>
      </c>
      <c r="AU359" s="18" t="s">
        <v>80</v>
      </c>
    </row>
    <row r="360" s="2" customFormat="1" ht="16.5" customHeight="1">
      <c r="A360" s="39"/>
      <c r="B360" s="40"/>
      <c r="C360" s="215" t="s">
        <v>628</v>
      </c>
      <c r="D360" s="215" t="s">
        <v>158</v>
      </c>
      <c r="E360" s="216" t="s">
        <v>629</v>
      </c>
      <c r="F360" s="217" t="s">
        <v>630</v>
      </c>
      <c r="G360" s="218" t="s">
        <v>150</v>
      </c>
      <c r="H360" s="219">
        <v>2</v>
      </c>
      <c r="I360" s="220"/>
      <c r="J360" s="221">
        <f>ROUND(I360*H360,2)</f>
        <v>0</v>
      </c>
      <c r="K360" s="217" t="s">
        <v>216</v>
      </c>
      <c r="L360" s="222"/>
      <c r="M360" s="223" t="s">
        <v>19</v>
      </c>
      <c r="N360" s="224" t="s">
        <v>44</v>
      </c>
      <c r="O360" s="85"/>
      <c r="P360" s="206">
        <f>O360*H360</f>
        <v>0</v>
      </c>
      <c r="Q360" s="206">
        <v>0.00010000000000000001</v>
      </c>
      <c r="R360" s="206">
        <f>Q360*H360</f>
        <v>0.00020000000000000001</v>
      </c>
      <c r="S360" s="206">
        <v>0</v>
      </c>
      <c r="T360" s="206">
        <f>S360*H360</f>
        <v>0</v>
      </c>
      <c r="U360" s="207" t="s">
        <v>19</v>
      </c>
      <c r="V360" s="39"/>
      <c r="W360" s="39"/>
      <c r="X360" s="39"/>
      <c r="Y360" s="39"/>
      <c r="Z360" s="39"/>
      <c r="AA360" s="39"/>
      <c r="AB360" s="39"/>
      <c r="AC360" s="39"/>
      <c r="AD360" s="39"/>
      <c r="AE360" s="39"/>
      <c r="AR360" s="208" t="s">
        <v>278</v>
      </c>
      <c r="AT360" s="208" t="s">
        <v>158</v>
      </c>
      <c r="AU360" s="208" t="s">
        <v>80</v>
      </c>
      <c r="AY360" s="18" t="s">
        <v>130</v>
      </c>
      <c r="BE360" s="209">
        <f>IF(N360="základní",J360,0)</f>
        <v>0</v>
      </c>
      <c r="BF360" s="209">
        <f>IF(N360="snížená",J360,0)</f>
        <v>0</v>
      </c>
      <c r="BG360" s="209">
        <f>IF(N360="zákl. přenesená",J360,0)</f>
        <v>0</v>
      </c>
      <c r="BH360" s="209">
        <f>IF(N360="sníž. přenesená",J360,0)</f>
        <v>0</v>
      </c>
      <c r="BI360" s="209">
        <f>IF(N360="nulová",J360,0)</f>
        <v>0</v>
      </c>
      <c r="BJ360" s="18" t="s">
        <v>78</v>
      </c>
      <c r="BK360" s="209">
        <f>ROUND(I360*H360,2)</f>
        <v>0</v>
      </c>
      <c r="BL360" s="18" t="s">
        <v>208</v>
      </c>
      <c r="BM360" s="208" t="s">
        <v>631</v>
      </c>
    </row>
    <row r="361" s="2" customFormat="1">
      <c r="A361" s="39"/>
      <c r="B361" s="40"/>
      <c r="C361" s="41"/>
      <c r="D361" s="210" t="s">
        <v>138</v>
      </c>
      <c r="E361" s="41"/>
      <c r="F361" s="211" t="s">
        <v>630</v>
      </c>
      <c r="G361" s="41"/>
      <c r="H361" s="41"/>
      <c r="I361" s="212"/>
      <c r="J361" s="41"/>
      <c r="K361" s="41"/>
      <c r="L361" s="45"/>
      <c r="M361" s="213"/>
      <c r="N361" s="214"/>
      <c r="O361" s="85"/>
      <c r="P361" s="85"/>
      <c r="Q361" s="85"/>
      <c r="R361" s="85"/>
      <c r="S361" s="85"/>
      <c r="T361" s="85"/>
      <c r="U361" s="86"/>
      <c r="V361" s="39"/>
      <c r="W361" s="39"/>
      <c r="X361" s="39"/>
      <c r="Y361" s="39"/>
      <c r="Z361" s="39"/>
      <c r="AA361" s="39"/>
      <c r="AB361" s="39"/>
      <c r="AC361" s="39"/>
      <c r="AD361" s="39"/>
      <c r="AE361" s="39"/>
      <c r="AT361" s="18" t="s">
        <v>138</v>
      </c>
      <c r="AU361" s="18" t="s">
        <v>80</v>
      </c>
    </row>
    <row r="362" s="2" customFormat="1" ht="16.5" customHeight="1">
      <c r="A362" s="39"/>
      <c r="B362" s="40"/>
      <c r="C362" s="197" t="s">
        <v>632</v>
      </c>
      <c r="D362" s="197" t="s">
        <v>132</v>
      </c>
      <c r="E362" s="198" t="s">
        <v>633</v>
      </c>
      <c r="F362" s="199" t="s">
        <v>634</v>
      </c>
      <c r="G362" s="200" t="s">
        <v>150</v>
      </c>
      <c r="H362" s="201">
        <v>72</v>
      </c>
      <c r="I362" s="202"/>
      <c r="J362" s="203">
        <f>ROUND(I362*H362,2)</f>
        <v>0</v>
      </c>
      <c r="K362" s="199" t="s">
        <v>216</v>
      </c>
      <c r="L362" s="45"/>
      <c r="M362" s="204" t="s">
        <v>19</v>
      </c>
      <c r="N362" s="205" t="s">
        <v>44</v>
      </c>
      <c r="O362" s="85"/>
      <c r="P362" s="206">
        <f>O362*H362</f>
        <v>0</v>
      </c>
      <c r="Q362" s="206">
        <v>0</v>
      </c>
      <c r="R362" s="206">
        <f>Q362*H362</f>
        <v>0</v>
      </c>
      <c r="S362" s="206">
        <v>0</v>
      </c>
      <c r="T362" s="206">
        <f>S362*H362</f>
        <v>0</v>
      </c>
      <c r="U362" s="207" t="s">
        <v>19</v>
      </c>
      <c r="V362" s="39"/>
      <c r="W362" s="39"/>
      <c r="X362" s="39"/>
      <c r="Y362" s="39"/>
      <c r="Z362" s="39"/>
      <c r="AA362" s="39"/>
      <c r="AB362" s="39"/>
      <c r="AC362" s="39"/>
      <c r="AD362" s="39"/>
      <c r="AE362" s="39"/>
      <c r="AR362" s="208" t="s">
        <v>208</v>
      </c>
      <c r="AT362" s="208" t="s">
        <v>132</v>
      </c>
      <c r="AU362" s="208" t="s">
        <v>80</v>
      </c>
      <c r="AY362" s="18" t="s">
        <v>130</v>
      </c>
      <c r="BE362" s="209">
        <f>IF(N362="základní",J362,0)</f>
        <v>0</v>
      </c>
      <c r="BF362" s="209">
        <f>IF(N362="snížená",J362,0)</f>
        <v>0</v>
      </c>
      <c r="BG362" s="209">
        <f>IF(N362="zákl. přenesená",J362,0)</f>
        <v>0</v>
      </c>
      <c r="BH362" s="209">
        <f>IF(N362="sníž. přenesená",J362,0)</f>
        <v>0</v>
      </c>
      <c r="BI362" s="209">
        <f>IF(N362="nulová",J362,0)</f>
        <v>0</v>
      </c>
      <c r="BJ362" s="18" t="s">
        <v>78</v>
      </c>
      <c r="BK362" s="209">
        <f>ROUND(I362*H362,2)</f>
        <v>0</v>
      </c>
      <c r="BL362" s="18" t="s">
        <v>208</v>
      </c>
      <c r="BM362" s="208" t="s">
        <v>635</v>
      </c>
    </row>
    <row r="363" s="2" customFormat="1">
      <c r="A363" s="39"/>
      <c r="B363" s="40"/>
      <c r="C363" s="41"/>
      <c r="D363" s="210" t="s">
        <v>138</v>
      </c>
      <c r="E363" s="41"/>
      <c r="F363" s="211" t="s">
        <v>636</v>
      </c>
      <c r="G363" s="41"/>
      <c r="H363" s="41"/>
      <c r="I363" s="212"/>
      <c r="J363" s="41"/>
      <c r="K363" s="41"/>
      <c r="L363" s="45"/>
      <c r="M363" s="213"/>
      <c r="N363" s="214"/>
      <c r="O363" s="85"/>
      <c r="P363" s="85"/>
      <c r="Q363" s="85"/>
      <c r="R363" s="85"/>
      <c r="S363" s="85"/>
      <c r="T363" s="85"/>
      <c r="U363" s="86"/>
      <c r="V363" s="39"/>
      <c r="W363" s="39"/>
      <c r="X363" s="39"/>
      <c r="Y363" s="39"/>
      <c r="Z363" s="39"/>
      <c r="AA363" s="39"/>
      <c r="AB363" s="39"/>
      <c r="AC363" s="39"/>
      <c r="AD363" s="39"/>
      <c r="AE363" s="39"/>
      <c r="AT363" s="18" t="s">
        <v>138</v>
      </c>
      <c r="AU363" s="18" t="s">
        <v>80</v>
      </c>
    </row>
    <row r="364" s="2" customFormat="1">
      <c r="A364" s="39"/>
      <c r="B364" s="40"/>
      <c r="C364" s="41"/>
      <c r="D364" s="257" t="s">
        <v>219</v>
      </c>
      <c r="E364" s="41"/>
      <c r="F364" s="258" t="s">
        <v>637</v>
      </c>
      <c r="G364" s="41"/>
      <c r="H364" s="41"/>
      <c r="I364" s="212"/>
      <c r="J364" s="41"/>
      <c r="K364" s="41"/>
      <c r="L364" s="45"/>
      <c r="M364" s="213"/>
      <c r="N364" s="214"/>
      <c r="O364" s="85"/>
      <c r="P364" s="85"/>
      <c r="Q364" s="85"/>
      <c r="R364" s="85"/>
      <c r="S364" s="85"/>
      <c r="T364" s="85"/>
      <c r="U364" s="86"/>
      <c r="V364" s="39"/>
      <c r="W364" s="39"/>
      <c r="X364" s="39"/>
      <c r="Y364" s="39"/>
      <c r="Z364" s="39"/>
      <c r="AA364" s="39"/>
      <c r="AB364" s="39"/>
      <c r="AC364" s="39"/>
      <c r="AD364" s="39"/>
      <c r="AE364" s="39"/>
      <c r="AT364" s="18" t="s">
        <v>219</v>
      </c>
      <c r="AU364" s="18" t="s">
        <v>80</v>
      </c>
    </row>
    <row r="365" s="2" customFormat="1" ht="16.5" customHeight="1">
      <c r="A365" s="39"/>
      <c r="B365" s="40"/>
      <c r="C365" s="215" t="s">
        <v>638</v>
      </c>
      <c r="D365" s="215" t="s">
        <v>158</v>
      </c>
      <c r="E365" s="216" t="s">
        <v>639</v>
      </c>
      <c r="F365" s="217" t="s">
        <v>640</v>
      </c>
      <c r="G365" s="218" t="s">
        <v>150</v>
      </c>
      <c r="H365" s="219">
        <v>72</v>
      </c>
      <c r="I365" s="220"/>
      <c r="J365" s="221">
        <f>ROUND(I365*H365,2)</f>
        <v>0</v>
      </c>
      <c r="K365" s="217" t="s">
        <v>216</v>
      </c>
      <c r="L365" s="222"/>
      <c r="M365" s="223" t="s">
        <v>19</v>
      </c>
      <c r="N365" s="224" t="s">
        <v>44</v>
      </c>
      <c r="O365" s="85"/>
      <c r="P365" s="206">
        <f>O365*H365</f>
        <v>0</v>
      </c>
      <c r="Q365" s="206">
        <v>0.00010000000000000001</v>
      </c>
      <c r="R365" s="206">
        <f>Q365*H365</f>
        <v>0.0072000000000000007</v>
      </c>
      <c r="S365" s="206">
        <v>0</v>
      </c>
      <c r="T365" s="206">
        <f>S365*H365</f>
        <v>0</v>
      </c>
      <c r="U365" s="207" t="s">
        <v>19</v>
      </c>
      <c r="V365" s="39"/>
      <c r="W365" s="39"/>
      <c r="X365" s="39"/>
      <c r="Y365" s="39"/>
      <c r="Z365" s="39"/>
      <c r="AA365" s="39"/>
      <c r="AB365" s="39"/>
      <c r="AC365" s="39"/>
      <c r="AD365" s="39"/>
      <c r="AE365" s="39"/>
      <c r="AR365" s="208" t="s">
        <v>278</v>
      </c>
      <c r="AT365" s="208" t="s">
        <v>158</v>
      </c>
      <c r="AU365" s="208" t="s">
        <v>80</v>
      </c>
      <c r="AY365" s="18" t="s">
        <v>130</v>
      </c>
      <c r="BE365" s="209">
        <f>IF(N365="základní",J365,0)</f>
        <v>0</v>
      </c>
      <c r="BF365" s="209">
        <f>IF(N365="snížená",J365,0)</f>
        <v>0</v>
      </c>
      <c r="BG365" s="209">
        <f>IF(N365="zákl. přenesená",J365,0)</f>
        <v>0</v>
      </c>
      <c r="BH365" s="209">
        <f>IF(N365="sníž. přenesená",J365,0)</f>
        <v>0</v>
      </c>
      <c r="BI365" s="209">
        <f>IF(N365="nulová",J365,0)</f>
        <v>0</v>
      </c>
      <c r="BJ365" s="18" t="s">
        <v>78</v>
      </c>
      <c r="BK365" s="209">
        <f>ROUND(I365*H365,2)</f>
        <v>0</v>
      </c>
      <c r="BL365" s="18" t="s">
        <v>208</v>
      </c>
      <c r="BM365" s="208" t="s">
        <v>641</v>
      </c>
    </row>
    <row r="366" s="2" customFormat="1">
      <c r="A366" s="39"/>
      <c r="B366" s="40"/>
      <c r="C366" s="41"/>
      <c r="D366" s="210" t="s">
        <v>138</v>
      </c>
      <c r="E366" s="41"/>
      <c r="F366" s="211" t="s">
        <v>640</v>
      </c>
      <c r="G366" s="41"/>
      <c r="H366" s="41"/>
      <c r="I366" s="212"/>
      <c r="J366" s="41"/>
      <c r="K366" s="41"/>
      <c r="L366" s="45"/>
      <c r="M366" s="213"/>
      <c r="N366" s="214"/>
      <c r="O366" s="85"/>
      <c r="P366" s="85"/>
      <c r="Q366" s="85"/>
      <c r="R366" s="85"/>
      <c r="S366" s="85"/>
      <c r="T366" s="85"/>
      <c r="U366" s="86"/>
      <c r="V366" s="39"/>
      <c r="W366" s="39"/>
      <c r="X366" s="39"/>
      <c r="Y366" s="39"/>
      <c r="Z366" s="39"/>
      <c r="AA366" s="39"/>
      <c r="AB366" s="39"/>
      <c r="AC366" s="39"/>
      <c r="AD366" s="39"/>
      <c r="AE366" s="39"/>
      <c r="AT366" s="18" t="s">
        <v>138</v>
      </c>
      <c r="AU366" s="18" t="s">
        <v>80</v>
      </c>
    </row>
    <row r="367" s="2" customFormat="1" ht="16.5" customHeight="1">
      <c r="A367" s="39"/>
      <c r="B367" s="40"/>
      <c r="C367" s="197" t="s">
        <v>642</v>
      </c>
      <c r="D367" s="197" t="s">
        <v>132</v>
      </c>
      <c r="E367" s="198" t="s">
        <v>643</v>
      </c>
      <c r="F367" s="199" t="s">
        <v>644</v>
      </c>
      <c r="G367" s="200" t="s">
        <v>150</v>
      </c>
      <c r="H367" s="201">
        <v>72</v>
      </c>
      <c r="I367" s="202"/>
      <c r="J367" s="203">
        <f>ROUND(I367*H367,2)</f>
        <v>0</v>
      </c>
      <c r="K367" s="199" t="s">
        <v>216</v>
      </c>
      <c r="L367" s="45"/>
      <c r="M367" s="204" t="s">
        <v>19</v>
      </c>
      <c r="N367" s="205" t="s">
        <v>44</v>
      </c>
      <c r="O367" s="85"/>
      <c r="P367" s="206">
        <f>O367*H367</f>
        <v>0</v>
      </c>
      <c r="Q367" s="206">
        <v>0</v>
      </c>
      <c r="R367" s="206">
        <f>Q367*H367</f>
        <v>0</v>
      </c>
      <c r="S367" s="206">
        <v>0</v>
      </c>
      <c r="T367" s="206">
        <f>S367*H367</f>
        <v>0</v>
      </c>
      <c r="U367" s="207" t="s">
        <v>19</v>
      </c>
      <c r="V367" s="39"/>
      <c r="W367" s="39"/>
      <c r="X367" s="39"/>
      <c r="Y367" s="39"/>
      <c r="Z367" s="39"/>
      <c r="AA367" s="39"/>
      <c r="AB367" s="39"/>
      <c r="AC367" s="39"/>
      <c r="AD367" s="39"/>
      <c r="AE367" s="39"/>
      <c r="AR367" s="208" t="s">
        <v>208</v>
      </c>
      <c r="AT367" s="208" t="s">
        <v>132</v>
      </c>
      <c r="AU367" s="208" t="s">
        <v>80</v>
      </c>
      <c r="AY367" s="18" t="s">
        <v>130</v>
      </c>
      <c r="BE367" s="209">
        <f>IF(N367="základní",J367,0)</f>
        <v>0</v>
      </c>
      <c r="BF367" s="209">
        <f>IF(N367="snížená",J367,0)</f>
        <v>0</v>
      </c>
      <c r="BG367" s="209">
        <f>IF(N367="zákl. přenesená",J367,0)</f>
        <v>0</v>
      </c>
      <c r="BH367" s="209">
        <f>IF(N367="sníž. přenesená",J367,0)</f>
        <v>0</v>
      </c>
      <c r="BI367" s="209">
        <f>IF(N367="nulová",J367,0)</f>
        <v>0</v>
      </c>
      <c r="BJ367" s="18" t="s">
        <v>78</v>
      </c>
      <c r="BK367" s="209">
        <f>ROUND(I367*H367,2)</f>
        <v>0</v>
      </c>
      <c r="BL367" s="18" t="s">
        <v>208</v>
      </c>
      <c r="BM367" s="208" t="s">
        <v>645</v>
      </c>
    </row>
    <row r="368" s="2" customFormat="1">
      <c r="A368" s="39"/>
      <c r="B368" s="40"/>
      <c r="C368" s="41"/>
      <c r="D368" s="210" t="s">
        <v>138</v>
      </c>
      <c r="E368" s="41"/>
      <c r="F368" s="211" t="s">
        <v>646</v>
      </c>
      <c r="G368" s="41"/>
      <c r="H368" s="41"/>
      <c r="I368" s="212"/>
      <c r="J368" s="41"/>
      <c r="K368" s="41"/>
      <c r="L368" s="45"/>
      <c r="M368" s="213"/>
      <c r="N368" s="214"/>
      <c r="O368" s="85"/>
      <c r="P368" s="85"/>
      <c r="Q368" s="85"/>
      <c r="R368" s="85"/>
      <c r="S368" s="85"/>
      <c r="T368" s="85"/>
      <c r="U368" s="86"/>
      <c r="V368" s="39"/>
      <c r="W368" s="39"/>
      <c r="X368" s="39"/>
      <c r="Y368" s="39"/>
      <c r="Z368" s="39"/>
      <c r="AA368" s="39"/>
      <c r="AB368" s="39"/>
      <c r="AC368" s="39"/>
      <c r="AD368" s="39"/>
      <c r="AE368" s="39"/>
      <c r="AT368" s="18" t="s">
        <v>138</v>
      </c>
      <c r="AU368" s="18" t="s">
        <v>80</v>
      </c>
    </row>
    <row r="369" s="2" customFormat="1">
      <c r="A369" s="39"/>
      <c r="B369" s="40"/>
      <c r="C369" s="41"/>
      <c r="D369" s="257" t="s">
        <v>219</v>
      </c>
      <c r="E369" s="41"/>
      <c r="F369" s="258" t="s">
        <v>647</v>
      </c>
      <c r="G369" s="41"/>
      <c r="H369" s="41"/>
      <c r="I369" s="212"/>
      <c r="J369" s="41"/>
      <c r="K369" s="41"/>
      <c r="L369" s="45"/>
      <c r="M369" s="213"/>
      <c r="N369" s="214"/>
      <c r="O369" s="85"/>
      <c r="P369" s="85"/>
      <c r="Q369" s="85"/>
      <c r="R369" s="85"/>
      <c r="S369" s="85"/>
      <c r="T369" s="85"/>
      <c r="U369" s="86"/>
      <c r="V369" s="39"/>
      <c r="W369" s="39"/>
      <c r="X369" s="39"/>
      <c r="Y369" s="39"/>
      <c r="Z369" s="39"/>
      <c r="AA369" s="39"/>
      <c r="AB369" s="39"/>
      <c r="AC369" s="39"/>
      <c r="AD369" s="39"/>
      <c r="AE369" s="39"/>
      <c r="AT369" s="18" t="s">
        <v>219</v>
      </c>
      <c r="AU369" s="18" t="s">
        <v>80</v>
      </c>
    </row>
    <row r="370" s="2" customFormat="1" ht="16.5" customHeight="1">
      <c r="A370" s="39"/>
      <c r="B370" s="40"/>
      <c r="C370" s="197" t="s">
        <v>648</v>
      </c>
      <c r="D370" s="197" t="s">
        <v>132</v>
      </c>
      <c r="E370" s="198" t="s">
        <v>649</v>
      </c>
      <c r="F370" s="199" t="s">
        <v>650</v>
      </c>
      <c r="G370" s="200" t="s">
        <v>150</v>
      </c>
      <c r="H370" s="201">
        <v>2</v>
      </c>
      <c r="I370" s="202"/>
      <c r="J370" s="203">
        <f>ROUND(I370*H370,2)</f>
        <v>0</v>
      </c>
      <c r="K370" s="199" t="s">
        <v>216</v>
      </c>
      <c r="L370" s="45"/>
      <c r="M370" s="204" t="s">
        <v>19</v>
      </c>
      <c r="N370" s="205" t="s">
        <v>44</v>
      </c>
      <c r="O370" s="85"/>
      <c r="P370" s="206">
        <f>O370*H370</f>
        <v>0</v>
      </c>
      <c r="Q370" s="206">
        <v>0</v>
      </c>
      <c r="R370" s="206">
        <f>Q370*H370</f>
        <v>0</v>
      </c>
      <c r="S370" s="206">
        <v>0</v>
      </c>
      <c r="T370" s="206">
        <f>S370*H370</f>
        <v>0</v>
      </c>
      <c r="U370" s="207" t="s">
        <v>19</v>
      </c>
      <c r="V370" s="39"/>
      <c r="W370" s="39"/>
      <c r="X370" s="39"/>
      <c r="Y370" s="39"/>
      <c r="Z370" s="39"/>
      <c r="AA370" s="39"/>
      <c r="AB370" s="39"/>
      <c r="AC370" s="39"/>
      <c r="AD370" s="39"/>
      <c r="AE370" s="39"/>
      <c r="AR370" s="208" t="s">
        <v>208</v>
      </c>
      <c r="AT370" s="208" t="s">
        <v>132</v>
      </c>
      <c r="AU370" s="208" t="s">
        <v>80</v>
      </c>
      <c r="AY370" s="18" t="s">
        <v>130</v>
      </c>
      <c r="BE370" s="209">
        <f>IF(N370="základní",J370,0)</f>
        <v>0</v>
      </c>
      <c r="BF370" s="209">
        <f>IF(N370="snížená",J370,0)</f>
        <v>0</v>
      </c>
      <c r="BG370" s="209">
        <f>IF(N370="zákl. přenesená",J370,0)</f>
        <v>0</v>
      </c>
      <c r="BH370" s="209">
        <f>IF(N370="sníž. přenesená",J370,0)</f>
        <v>0</v>
      </c>
      <c r="BI370" s="209">
        <f>IF(N370="nulová",J370,0)</f>
        <v>0</v>
      </c>
      <c r="BJ370" s="18" t="s">
        <v>78</v>
      </c>
      <c r="BK370" s="209">
        <f>ROUND(I370*H370,2)</f>
        <v>0</v>
      </c>
      <c r="BL370" s="18" t="s">
        <v>208</v>
      </c>
      <c r="BM370" s="208" t="s">
        <v>651</v>
      </c>
    </row>
    <row r="371" s="2" customFormat="1">
      <c r="A371" s="39"/>
      <c r="B371" s="40"/>
      <c r="C371" s="41"/>
      <c r="D371" s="210" t="s">
        <v>138</v>
      </c>
      <c r="E371" s="41"/>
      <c r="F371" s="211" t="s">
        <v>652</v>
      </c>
      <c r="G371" s="41"/>
      <c r="H371" s="41"/>
      <c r="I371" s="212"/>
      <c r="J371" s="41"/>
      <c r="K371" s="41"/>
      <c r="L371" s="45"/>
      <c r="M371" s="213"/>
      <c r="N371" s="214"/>
      <c r="O371" s="85"/>
      <c r="P371" s="85"/>
      <c r="Q371" s="85"/>
      <c r="R371" s="85"/>
      <c r="S371" s="85"/>
      <c r="T371" s="85"/>
      <c r="U371" s="86"/>
      <c r="V371" s="39"/>
      <c r="W371" s="39"/>
      <c r="X371" s="39"/>
      <c r="Y371" s="39"/>
      <c r="Z371" s="39"/>
      <c r="AA371" s="39"/>
      <c r="AB371" s="39"/>
      <c r="AC371" s="39"/>
      <c r="AD371" s="39"/>
      <c r="AE371" s="39"/>
      <c r="AT371" s="18" t="s">
        <v>138</v>
      </c>
      <c r="AU371" s="18" t="s">
        <v>80</v>
      </c>
    </row>
    <row r="372" s="2" customFormat="1">
      <c r="A372" s="39"/>
      <c r="B372" s="40"/>
      <c r="C372" s="41"/>
      <c r="D372" s="257" t="s">
        <v>219</v>
      </c>
      <c r="E372" s="41"/>
      <c r="F372" s="258" t="s">
        <v>653</v>
      </c>
      <c r="G372" s="41"/>
      <c r="H372" s="41"/>
      <c r="I372" s="212"/>
      <c r="J372" s="41"/>
      <c r="K372" s="41"/>
      <c r="L372" s="45"/>
      <c r="M372" s="213"/>
      <c r="N372" s="214"/>
      <c r="O372" s="85"/>
      <c r="P372" s="85"/>
      <c r="Q372" s="85"/>
      <c r="R372" s="85"/>
      <c r="S372" s="85"/>
      <c r="T372" s="85"/>
      <c r="U372" s="86"/>
      <c r="V372" s="39"/>
      <c r="W372" s="39"/>
      <c r="X372" s="39"/>
      <c r="Y372" s="39"/>
      <c r="Z372" s="39"/>
      <c r="AA372" s="39"/>
      <c r="AB372" s="39"/>
      <c r="AC372" s="39"/>
      <c r="AD372" s="39"/>
      <c r="AE372" s="39"/>
      <c r="AT372" s="18" t="s">
        <v>219</v>
      </c>
      <c r="AU372" s="18" t="s">
        <v>80</v>
      </c>
    </row>
    <row r="373" s="2" customFormat="1" ht="16.5" customHeight="1">
      <c r="A373" s="39"/>
      <c r="B373" s="40"/>
      <c r="C373" s="197" t="s">
        <v>654</v>
      </c>
      <c r="D373" s="197" t="s">
        <v>132</v>
      </c>
      <c r="E373" s="198" t="s">
        <v>655</v>
      </c>
      <c r="F373" s="199" t="s">
        <v>656</v>
      </c>
      <c r="G373" s="200" t="s">
        <v>335</v>
      </c>
      <c r="H373" s="201">
        <v>4</v>
      </c>
      <c r="I373" s="202"/>
      <c r="J373" s="203">
        <f>ROUND(I373*H373,2)</f>
        <v>0</v>
      </c>
      <c r="K373" s="199" t="s">
        <v>19</v>
      </c>
      <c r="L373" s="45"/>
      <c r="M373" s="204" t="s">
        <v>19</v>
      </c>
      <c r="N373" s="205" t="s">
        <v>44</v>
      </c>
      <c r="O373" s="85"/>
      <c r="P373" s="206">
        <f>O373*H373</f>
        <v>0</v>
      </c>
      <c r="Q373" s="206">
        <v>0</v>
      </c>
      <c r="R373" s="206">
        <f>Q373*H373</f>
        <v>0</v>
      </c>
      <c r="S373" s="206">
        <v>0</v>
      </c>
      <c r="T373" s="206">
        <f>S373*H373</f>
        <v>0</v>
      </c>
      <c r="U373" s="207" t="s">
        <v>19</v>
      </c>
      <c r="V373" s="39"/>
      <c r="W373" s="39"/>
      <c r="X373" s="39"/>
      <c r="Y373" s="39"/>
      <c r="Z373" s="39"/>
      <c r="AA373" s="39"/>
      <c r="AB373" s="39"/>
      <c r="AC373" s="39"/>
      <c r="AD373" s="39"/>
      <c r="AE373" s="39"/>
      <c r="AR373" s="208" t="s">
        <v>208</v>
      </c>
      <c r="AT373" s="208" t="s">
        <v>132</v>
      </c>
      <c r="AU373" s="208" t="s">
        <v>80</v>
      </c>
      <c r="AY373" s="18" t="s">
        <v>130</v>
      </c>
      <c r="BE373" s="209">
        <f>IF(N373="základní",J373,0)</f>
        <v>0</v>
      </c>
      <c r="BF373" s="209">
        <f>IF(N373="snížená",J373,0)</f>
        <v>0</v>
      </c>
      <c r="BG373" s="209">
        <f>IF(N373="zákl. přenesená",J373,0)</f>
        <v>0</v>
      </c>
      <c r="BH373" s="209">
        <f>IF(N373="sníž. přenesená",J373,0)</f>
        <v>0</v>
      </c>
      <c r="BI373" s="209">
        <f>IF(N373="nulová",J373,0)</f>
        <v>0</v>
      </c>
      <c r="BJ373" s="18" t="s">
        <v>78</v>
      </c>
      <c r="BK373" s="209">
        <f>ROUND(I373*H373,2)</f>
        <v>0</v>
      </c>
      <c r="BL373" s="18" t="s">
        <v>208</v>
      </c>
      <c r="BM373" s="208" t="s">
        <v>657</v>
      </c>
    </row>
    <row r="374" s="2" customFormat="1">
      <c r="A374" s="39"/>
      <c r="B374" s="40"/>
      <c r="C374" s="41"/>
      <c r="D374" s="210" t="s">
        <v>138</v>
      </c>
      <c r="E374" s="41"/>
      <c r="F374" s="211" t="s">
        <v>656</v>
      </c>
      <c r="G374" s="41"/>
      <c r="H374" s="41"/>
      <c r="I374" s="212"/>
      <c r="J374" s="41"/>
      <c r="K374" s="41"/>
      <c r="L374" s="45"/>
      <c r="M374" s="213"/>
      <c r="N374" s="214"/>
      <c r="O374" s="85"/>
      <c r="P374" s="85"/>
      <c r="Q374" s="85"/>
      <c r="R374" s="85"/>
      <c r="S374" s="85"/>
      <c r="T374" s="85"/>
      <c r="U374" s="86"/>
      <c r="V374" s="39"/>
      <c r="W374" s="39"/>
      <c r="X374" s="39"/>
      <c r="Y374" s="39"/>
      <c r="Z374" s="39"/>
      <c r="AA374" s="39"/>
      <c r="AB374" s="39"/>
      <c r="AC374" s="39"/>
      <c r="AD374" s="39"/>
      <c r="AE374" s="39"/>
      <c r="AT374" s="18" t="s">
        <v>138</v>
      </c>
      <c r="AU374" s="18" t="s">
        <v>80</v>
      </c>
    </row>
    <row r="375" s="2" customFormat="1">
      <c r="A375" s="39"/>
      <c r="B375" s="40"/>
      <c r="C375" s="41"/>
      <c r="D375" s="210" t="s">
        <v>605</v>
      </c>
      <c r="E375" s="41"/>
      <c r="F375" s="260" t="s">
        <v>658</v>
      </c>
      <c r="G375" s="41"/>
      <c r="H375" s="41"/>
      <c r="I375" s="212"/>
      <c r="J375" s="41"/>
      <c r="K375" s="41"/>
      <c r="L375" s="45"/>
      <c r="M375" s="213"/>
      <c r="N375" s="214"/>
      <c r="O375" s="85"/>
      <c r="P375" s="85"/>
      <c r="Q375" s="85"/>
      <c r="R375" s="85"/>
      <c r="S375" s="85"/>
      <c r="T375" s="85"/>
      <c r="U375" s="86"/>
      <c r="V375" s="39"/>
      <c r="W375" s="39"/>
      <c r="X375" s="39"/>
      <c r="Y375" s="39"/>
      <c r="Z375" s="39"/>
      <c r="AA375" s="39"/>
      <c r="AB375" s="39"/>
      <c r="AC375" s="39"/>
      <c r="AD375" s="39"/>
      <c r="AE375" s="39"/>
      <c r="AT375" s="18" t="s">
        <v>605</v>
      </c>
      <c r="AU375" s="18" t="s">
        <v>80</v>
      </c>
    </row>
    <row r="376" s="2" customFormat="1" ht="16.5" customHeight="1">
      <c r="A376" s="39"/>
      <c r="B376" s="40"/>
      <c r="C376" s="197" t="s">
        <v>659</v>
      </c>
      <c r="D376" s="197" t="s">
        <v>132</v>
      </c>
      <c r="E376" s="198" t="s">
        <v>660</v>
      </c>
      <c r="F376" s="199" t="s">
        <v>661</v>
      </c>
      <c r="G376" s="200" t="s">
        <v>155</v>
      </c>
      <c r="H376" s="201">
        <v>0.19600000000000001</v>
      </c>
      <c r="I376" s="202"/>
      <c r="J376" s="203">
        <f>ROUND(I376*H376,2)</f>
        <v>0</v>
      </c>
      <c r="K376" s="199" t="s">
        <v>216</v>
      </c>
      <c r="L376" s="45"/>
      <c r="M376" s="204" t="s">
        <v>19</v>
      </c>
      <c r="N376" s="205" t="s">
        <v>44</v>
      </c>
      <c r="O376" s="85"/>
      <c r="P376" s="206">
        <f>O376*H376</f>
        <v>0</v>
      </c>
      <c r="Q376" s="206">
        <v>0</v>
      </c>
      <c r="R376" s="206">
        <f>Q376*H376</f>
        <v>0</v>
      </c>
      <c r="S376" s="206">
        <v>0</v>
      </c>
      <c r="T376" s="206">
        <f>S376*H376</f>
        <v>0</v>
      </c>
      <c r="U376" s="207" t="s">
        <v>19</v>
      </c>
      <c r="V376" s="39"/>
      <c r="W376" s="39"/>
      <c r="X376" s="39"/>
      <c r="Y376" s="39"/>
      <c r="Z376" s="39"/>
      <c r="AA376" s="39"/>
      <c r="AB376" s="39"/>
      <c r="AC376" s="39"/>
      <c r="AD376" s="39"/>
      <c r="AE376" s="39"/>
      <c r="AR376" s="208" t="s">
        <v>208</v>
      </c>
      <c r="AT376" s="208" t="s">
        <v>132</v>
      </c>
      <c r="AU376" s="208" t="s">
        <v>80</v>
      </c>
      <c r="AY376" s="18" t="s">
        <v>130</v>
      </c>
      <c r="BE376" s="209">
        <f>IF(N376="základní",J376,0)</f>
        <v>0</v>
      </c>
      <c r="BF376" s="209">
        <f>IF(N376="snížená",J376,0)</f>
        <v>0</v>
      </c>
      <c r="BG376" s="209">
        <f>IF(N376="zákl. přenesená",J376,0)</f>
        <v>0</v>
      </c>
      <c r="BH376" s="209">
        <f>IF(N376="sníž. přenesená",J376,0)</f>
        <v>0</v>
      </c>
      <c r="BI376" s="209">
        <f>IF(N376="nulová",J376,0)</f>
        <v>0</v>
      </c>
      <c r="BJ376" s="18" t="s">
        <v>78</v>
      </c>
      <c r="BK376" s="209">
        <f>ROUND(I376*H376,2)</f>
        <v>0</v>
      </c>
      <c r="BL376" s="18" t="s">
        <v>208</v>
      </c>
      <c r="BM376" s="208" t="s">
        <v>662</v>
      </c>
    </row>
    <row r="377" s="2" customFormat="1">
      <c r="A377" s="39"/>
      <c r="B377" s="40"/>
      <c r="C377" s="41"/>
      <c r="D377" s="210" t="s">
        <v>138</v>
      </c>
      <c r="E377" s="41"/>
      <c r="F377" s="211" t="s">
        <v>663</v>
      </c>
      <c r="G377" s="41"/>
      <c r="H377" s="41"/>
      <c r="I377" s="212"/>
      <c r="J377" s="41"/>
      <c r="K377" s="41"/>
      <c r="L377" s="45"/>
      <c r="M377" s="213"/>
      <c r="N377" s="214"/>
      <c r="O377" s="85"/>
      <c r="P377" s="85"/>
      <c r="Q377" s="85"/>
      <c r="R377" s="85"/>
      <c r="S377" s="85"/>
      <c r="T377" s="85"/>
      <c r="U377" s="86"/>
      <c r="V377" s="39"/>
      <c r="W377" s="39"/>
      <c r="X377" s="39"/>
      <c r="Y377" s="39"/>
      <c r="Z377" s="39"/>
      <c r="AA377" s="39"/>
      <c r="AB377" s="39"/>
      <c r="AC377" s="39"/>
      <c r="AD377" s="39"/>
      <c r="AE377" s="39"/>
      <c r="AT377" s="18" t="s">
        <v>138</v>
      </c>
      <c r="AU377" s="18" t="s">
        <v>80</v>
      </c>
    </row>
    <row r="378" s="2" customFormat="1">
      <c r="A378" s="39"/>
      <c r="B378" s="40"/>
      <c r="C378" s="41"/>
      <c r="D378" s="257" t="s">
        <v>219</v>
      </c>
      <c r="E378" s="41"/>
      <c r="F378" s="258" t="s">
        <v>664</v>
      </c>
      <c r="G378" s="41"/>
      <c r="H378" s="41"/>
      <c r="I378" s="212"/>
      <c r="J378" s="41"/>
      <c r="K378" s="41"/>
      <c r="L378" s="45"/>
      <c r="M378" s="213"/>
      <c r="N378" s="214"/>
      <c r="O378" s="85"/>
      <c r="P378" s="85"/>
      <c r="Q378" s="85"/>
      <c r="R378" s="85"/>
      <c r="S378" s="85"/>
      <c r="T378" s="85"/>
      <c r="U378" s="86"/>
      <c r="V378" s="39"/>
      <c r="W378" s="39"/>
      <c r="X378" s="39"/>
      <c r="Y378" s="39"/>
      <c r="Z378" s="39"/>
      <c r="AA378" s="39"/>
      <c r="AB378" s="39"/>
      <c r="AC378" s="39"/>
      <c r="AD378" s="39"/>
      <c r="AE378" s="39"/>
      <c r="AT378" s="18" t="s">
        <v>219</v>
      </c>
      <c r="AU378" s="18" t="s">
        <v>80</v>
      </c>
    </row>
    <row r="379" s="2" customFormat="1" ht="16.5" customHeight="1">
      <c r="A379" s="39"/>
      <c r="B379" s="40"/>
      <c r="C379" s="197" t="s">
        <v>665</v>
      </c>
      <c r="D379" s="197" t="s">
        <v>132</v>
      </c>
      <c r="E379" s="198" t="s">
        <v>666</v>
      </c>
      <c r="F379" s="199" t="s">
        <v>667</v>
      </c>
      <c r="G379" s="200" t="s">
        <v>395</v>
      </c>
      <c r="H379" s="259"/>
      <c r="I379" s="202"/>
      <c r="J379" s="203">
        <f>ROUND(I379*H379,2)</f>
        <v>0</v>
      </c>
      <c r="K379" s="199" t="s">
        <v>216</v>
      </c>
      <c r="L379" s="45"/>
      <c r="M379" s="204" t="s">
        <v>19</v>
      </c>
      <c r="N379" s="205" t="s">
        <v>44</v>
      </c>
      <c r="O379" s="85"/>
      <c r="P379" s="206">
        <f>O379*H379</f>
        <v>0</v>
      </c>
      <c r="Q379" s="206">
        <v>0</v>
      </c>
      <c r="R379" s="206">
        <f>Q379*H379</f>
        <v>0</v>
      </c>
      <c r="S379" s="206">
        <v>0</v>
      </c>
      <c r="T379" s="206">
        <f>S379*H379</f>
        <v>0</v>
      </c>
      <c r="U379" s="207" t="s">
        <v>19</v>
      </c>
      <c r="V379" s="39"/>
      <c r="W379" s="39"/>
      <c r="X379" s="39"/>
      <c r="Y379" s="39"/>
      <c r="Z379" s="39"/>
      <c r="AA379" s="39"/>
      <c r="AB379" s="39"/>
      <c r="AC379" s="39"/>
      <c r="AD379" s="39"/>
      <c r="AE379" s="39"/>
      <c r="AR379" s="208" t="s">
        <v>208</v>
      </c>
      <c r="AT379" s="208" t="s">
        <v>132</v>
      </c>
      <c r="AU379" s="208" t="s">
        <v>80</v>
      </c>
      <c r="AY379" s="18" t="s">
        <v>130</v>
      </c>
      <c r="BE379" s="209">
        <f>IF(N379="základní",J379,0)</f>
        <v>0</v>
      </c>
      <c r="BF379" s="209">
        <f>IF(N379="snížená",J379,0)</f>
        <v>0</v>
      </c>
      <c r="BG379" s="209">
        <f>IF(N379="zákl. přenesená",J379,0)</f>
        <v>0</v>
      </c>
      <c r="BH379" s="209">
        <f>IF(N379="sníž. přenesená",J379,0)</f>
        <v>0</v>
      </c>
      <c r="BI379" s="209">
        <f>IF(N379="nulová",J379,0)</f>
        <v>0</v>
      </c>
      <c r="BJ379" s="18" t="s">
        <v>78</v>
      </c>
      <c r="BK379" s="209">
        <f>ROUND(I379*H379,2)</f>
        <v>0</v>
      </c>
      <c r="BL379" s="18" t="s">
        <v>208</v>
      </c>
      <c r="BM379" s="208" t="s">
        <v>668</v>
      </c>
    </row>
    <row r="380" s="2" customFormat="1">
      <c r="A380" s="39"/>
      <c r="B380" s="40"/>
      <c r="C380" s="41"/>
      <c r="D380" s="210" t="s">
        <v>138</v>
      </c>
      <c r="E380" s="41"/>
      <c r="F380" s="211" t="s">
        <v>669</v>
      </c>
      <c r="G380" s="41"/>
      <c r="H380" s="41"/>
      <c r="I380" s="212"/>
      <c r="J380" s="41"/>
      <c r="K380" s="41"/>
      <c r="L380" s="45"/>
      <c r="M380" s="213"/>
      <c r="N380" s="214"/>
      <c r="O380" s="85"/>
      <c r="P380" s="85"/>
      <c r="Q380" s="85"/>
      <c r="R380" s="85"/>
      <c r="S380" s="85"/>
      <c r="T380" s="85"/>
      <c r="U380" s="86"/>
      <c r="V380" s="39"/>
      <c r="W380" s="39"/>
      <c r="X380" s="39"/>
      <c r="Y380" s="39"/>
      <c r="Z380" s="39"/>
      <c r="AA380" s="39"/>
      <c r="AB380" s="39"/>
      <c r="AC380" s="39"/>
      <c r="AD380" s="39"/>
      <c r="AE380" s="39"/>
      <c r="AT380" s="18" t="s">
        <v>138</v>
      </c>
      <c r="AU380" s="18" t="s">
        <v>80</v>
      </c>
    </row>
    <row r="381" s="2" customFormat="1">
      <c r="A381" s="39"/>
      <c r="B381" s="40"/>
      <c r="C381" s="41"/>
      <c r="D381" s="257" t="s">
        <v>219</v>
      </c>
      <c r="E381" s="41"/>
      <c r="F381" s="258" t="s">
        <v>670</v>
      </c>
      <c r="G381" s="41"/>
      <c r="H381" s="41"/>
      <c r="I381" s="212"/>
      <c r="J381" s="41"/>
      <c r="K381" s="41"/>
      <c r="L381" s="45"/>
      <c r="M381" s="213"/>
      <c r="N381" s="214"/>
      <c r="O381" s="85"/>
      <c r="P381" s="85"/>
      <c r="Q381" s="85"/>
      <c r="R381" s="85"/>
      <c r="S381" s="85"/>
      <c r="T381" s="85"/>
      <c r="U381" s="86"/>
      <c r="V381" s="39"/>
      <c r="W381" s="39"/>
      <c r="X381" s="39"/>
      <c r="Y381" s="39"/>
      <c r="Z381" s="39"/>
      <c r="AA381" s="39"/>
      <c r="AB381" s="39"/>
      <c r="AC381" s="39"/>
      <c r="AD381" s="39"/>
      <c r="AE381" s="39"/>
      <c r="AT381" s="18" t="s">
        <v>219</v>
      </c>
      <c r="AU381" s="18" t="s">
        <v>80</v>
      </c>
    </row>
    <row r="382" s="12" customFormat="1" ht="22.8" customHeight="1">
      <c r="A382" s="12"/>
      <c r="B382" s="181"/>
      <c r="C382" s="182"/>
      <c r="D382" s="183" t="s">
        <v>72</v>
      </c>
      <c r="E382" s="195" t="s">
        <v>671</v>
      </c>
      <c r="F382" s="195" t="s">
        <v>672</v>
      </c>
      <c r="G382" s="182"/>
      <c r="H382" s="182"/>
      <c r="I382" s="185"/>
      <c r="J382" s="196">
        <f>BK382</f>
        <v>0</v>
      </c>
      <c r="K382" s="182"/>
      <c r="L382" s="187"/>
      <c r="M382" s="188"/>
      <c r="N382" s="189"/>
      <c r="O382" s="189"/>
      <c r="P382" s="190">
        <f>SUM(P383:P384)</f>
        <v>0</v>
      </c>
      <c r="Q382" s="189"/>
      <c r="R382" s="190">
        <f>SUM(R383:R384)</f>
        <v>0.016199999999999999</v>
      </c>
      <c r="S382" s="189"/>
      <c r="T382" s="190">
        <f>SUM(T383:T384)</f>
        <v>0.97200000000000009</v>
      </c>
      <c r="U382" s="191"/>
      <c r="V382" s="12"/>
      <c r="W382" s="12"/>
      <c r="X382" s="12"/>
      <c r="Y382" s="12"/>
      <c r="Z382" s="12"/>
      <c r="AA382" s="12"/>
      <c r="AB382" s="12"/>
      <c r="AC382" s="12"/>
      <c r="AD382" s="12"/>
      <c r="AE382" s="12"/>
      <c r="AR382" s="192" t="s">
        <v>80</v>
      </c>
      <c r="AT382" s="193" t="s">
        <v>72</v>
      </c>
      <c r="AU382" s="193" t="s">
        <v>78</v>
      </c>
      <c r="AY382" s="192" t="s">
        <v>130</v>
      </c>
      <c r="BK382" s="194">
        <f>SUM(BK383:BK384)</f>
        <v>0</v>
      </c>
    </row>
    <row r="383" s="2" customFormat="1" ht="24.15" customHeight="1">
      <c r="A383" s="39"/>
      <c r="B383" s="40"/>
      <c r="C383" s="197" t="s">
        <v>673</v>
      </c>
      <c r="D383" s="197" t="s">
        <v>132</v>
      </c>
      <c r="E383" s="198" t="s">
        <v>674</v>
      </c>
      <c r="F383" s="199" t="s">
        <v>675</v>
      </c>
      <c r="G383" s="200" t="s">
        <v>173</v>
      </c>
      <c r="H383" s="201">
        <v>3.6000000000000001</v>
      </c>
      <c r="I383" s="202"/>
      <c r="J383" s="203">
        <f>ROUND(I383*H383,2)</f>
        <v>0</v>
      </c>
      <c r="K383" s="199" t="s">
        <v>19</v>
      </c>
      <c r="L383" s="45"/>
      <c r="M383" s="204" t="s">
        <v>19</v>
      </c>
      <c r="N383" s="205" t="s">
        <v>44</v>
      </c>
      <c r="O383" s="85"/>
      <c r="P383" s="206">
        <f>O383*H383</f>
        <v>0</v>
      </c>
      <c r="Q383" s="206">
        <v>0.0044999999999999997</v>
      </c>
      <c r="R383" s="206">
        <f>Q383*H383</f>
        <v>0.016199999999999999</v>
      </c>
      <c r="S383" s="206">
        <v>0.27000000000000002</v>
      </c>
      <c r="T383" s="206">
        <f>S383*H383</f>
        <v>0.97200000000000009</v>
      </c>
      <c r="U383" s="207" t="s">
        <v>19</v>
      </c>
      <c r="V383" s="39"/>
      <c r="W383" s="39"/>
      <c r="X383" s="39"/>
      <c r="Y383" s="39"/>
      <c r="Z383" s="39"/>
      <c r="AA383" s="39"/>
      <c r="AB383" s="39"/>
      <c r="AC383" s="39"/>
      <c r="AD383" s="39"/>
      <c r="AE383" s="39"/>
      <c r="AR383" s="208" t="s">
        <v>136</v>
      </c>
      <c r="AT383" s="208" t="s">
        <v>132</v>
      </c>
      <c r="AU383" s="208" t="s">
        <v>80</v>
      </c>
      <c r="AY383" s="18" t="s">
        <v>130</v>
      </c>
      <c r="BE383" s="209">
        <f>IF(N383="základní",J383,0)</f>
        <v>0</v>
      </c>
      <c r="BF383" s="209">
        <f>IF(N383="snížená",J383,0)</f>
        <v>0</v>
      </c>
      <c r="BG383" s="209">
        <f>IF(N383="zákl. přenesená",J383,0)</f>
        <v>0</v>
      </c>
      <c r="BH383" s="209">
        <f>IF(N383="sníž. přenesená",J383,0)</f>
        <v>0</v>
      </c>
      <c r="BI383" s="209">
        <f>IF(N383="nulová",J383,0)</f>
        <v>0</v>
      </c>
      <c r="BJ383" s="18" t="s">
        <v>78</v>
      </c>
      <c r="BK383" s="209">
        <f>ROUND(I383*H383,2)</f>
        <v>0</v>
      </c>
      <c r="BL383" s="18" t="s">
        <v>136</v>
      </c>
      <c r="BM383" s="208" t="s">
        <v>676</v>
      </c>
    </row>
    <row r="384" s="2" customFormat="1">
      <c r="A384" s="39"/>
      <c r="B384" s="40"/>
      <c r="C384" s="41"/>
      <c r="D384" s="210" t="s">
        <v>138</v>
      </c>
      <c r="E384" s="41"/>
      <c r="F384" s="211" t="s">
        <v>675</v>
      </c>
      <c r="G384" s="41"/>
      <c r="H384" s="41"/>
      <c r="I384" s="212"/>
      <c r="J384" s="41"/>
      <c r="K384" s="41"/>
      <c r="L384" s="45"/>
      <c r="M384" s="213"/>
      <c r="N384" s="214"/>
      <c r="O384" s="85"/>
      <c r="P384" s="85"/>
      <c r="Q384" s="85"/>
      <c r="R384" s="85"/>
      <c r="S384" s="85"/>
      <c r="T384" s="85"/>
      <c r="U384" s="86"/>
      <c r="V384" s="39"/>
      <c r="W384" s="39"/>
      <c r="X384" s="39"/>
      <c r="Y384" s="39"/>
      <c r="Z384" s="39"/>
      <c r="AA384" s="39"/>
      <c r="AB384" s="39"/>
      <c r="AC384" s="39"/>
      <c r="AD384" s="39"/>
      <c r="AE384" s="39"/>
      <c r="AT384" s="18" t="s">
        <v>138</v>
      </c>
      <c r="AU384" s="18" t="s">
        <v>80</v>
      </c>
    </row>
    <row r="385" s="12" customFormat="1" ht="22.8" customHeight="1">
      <c r="A385" s="12"/>
      <c r="B385" s="181"/>
      <c r="C385" s="182"/>
      <c r="D385" s="183" t="s">
        <v>72</v>
      </c>
      <c r="E385" s="195" t="s">
        <v>677</v>
      </c>
      <c r="F385" s="195" t="s">
        <v>678</v>
      </c>
      <c r="G385" s="182"/>
      <c r="H385" s="182"/>
      <c r="I385" s="185"/>
      <c r="J385" s="196">
        <f>BK385</f>
        <v>0</v>
      </c>
      <c r="K385" s="182"/>
      <c r="L385" s="187"/>
      <c r="M385" s="188"/>
      <c r="N385" s="189"/>
      <c r="O385" s="189"/>
      <c r="P385" s="190">
        <f>SUM(P386:P390)</f>
        <v>0</v>
      </c>
      <c r="Q385" s="189"/>
      <c r="R385" s="190">
        <f>SUM(R386:R390)</f>
        <v>0.33825</v>
      </c>
      <c r="S385" s="189"/>
      <c r="T385" s="190">
        <f>SUM(T386:T390)</f>
        <v>0</v>
      </c>
      <c r="U385" s="191"/>
      <c r="V385" s="12"/>
      <c r="W385" s="12"/>
      <c r="X385" s="12"/>
      <c r="Y385" s="12"/>
      <c r="Z385" s="12"/>
      <c r="AA385" s="12"/>
      <c r="AB385" s="12"/>
      <c r="AC385" s="12"/>
      <c r="AD385" s="12"/>
      <c r="AE385" s="12"/>
      <c r="AR385" s="192" t="s">
        <v>80</v>
      </c>
      <c r="AT385" s="193" t="s">
        <v>72</v>
      </c>
      <c r="AU385" s="193" t="s">
        <v>78</v>
      </c>
      <c r="AY385" s="192" t="s">
        <v>130</v>
      </c>
      <c r="BK385" s="194">
        <f>SUM(BK386:BK390)</f>
        <v>0</v>
      </c>
    </row>
    <row r="386" s="2" customFormat="1" ht="37.8" customHeight="1">
      <c r="A386" s="39"/>
      <c r="B386" s="40"/>
      <c r="C386" s="197" t="s">
        <v>679</v>
      </c>
      <c r="D386" s="197" t="s">
        <v>132</v>
      </c>
      <c r="E386" s="198" t="s">
        <v>680</v>
      </c>
      <c r="F386" s="199" t="s">
        <v>681</v>
      </c>
      <c r="G386" s="200" t="s">
        <v>135</v>
      </c>
      <c r="H386" s="201">
        <v>12.5</v>
      </c>
      <c r="I386" s="202"/>
      <c r="J386" s="203">
        <f>ROUND(I386*H386,2)</f>
        <v>0</v>
      </c>
      <c r="K386" s="199" t="s">
        <v>19</v>
      </c>
      <c r="L386" s="45"/>
      <c r="M386" s="204" t="s">
        <v>19</v>
      </c>
      <c r="N386" s="205" t="s">
        <v>44</v>
      </c>
      <c r="O386" s="85"/>
      <c r="P386" s="206">
        <f>O386*H386</f>
        <v>0</v>
      </c>
      <c r="Q386" s="206">
        <v>0.027060000000000001</v>
      </c>
      <c r="R386" s="206">
        <f>Q386*H386</f>
        <v>0.33825</v>
      </c>
      <c r="S386" s="206">
        <v>0</v>
      </c>
      <c r="T386" s="206">
        <f>S386*H386</f>
        <v>0</v>
      </c>
      <c r="U386" s="207" t="s">
        <v>19</v>
      </c>
      <c r="V386" s="39"/>
      <c r="W386" s="39"/>
      <c r="X386" s="39"/>
      <c r="Y386" s="39"/>
      <c r="Z386" s="39"/>
      <c r="AA386" s="39"/>
      <c r="AB386" s="39"/>
      <c r="AC386" s="39"/>
      <c r="AD386" s="39"/>
      <c r="AE386" s="39"/>
      <c r="AR386" s="208" t="s">
        <v>208</v>
      </c>
      <c r="AT386" s="208" t="s">
        <v>132</v>
      </c>
      <c r="AU386" s="208" t="s">
        <v>80</v>
      </c>
      <c r="AY386" s="18" t="s">
        <v>130</v>
      </c>
      <c r="BE386" s="209">
        <f>IF(N386="základní",J386,0)</f>
        <v>0</v>
      </c>
      <c r="BF386" s="209">
        <f>IF(N386="snížená",J386,0)</f>
        <v>0</v>
      </c>
      <c r="BG386" s="209">
        <f>IF(N386="zákl. přenesená",J386,0)</f>
        <v>0</v>
      </c>
      <c r="BH386" s="209">
        <f>IF(N386="sníž. přenesená",J386,0)</f>
        <v>0</v>
      </c>
      <c r="BI386" s="209">
        <f>IF(N386="nulová",J386,0)</f>
        <v>0</v>
      </c>
      <c r="BJ386" s="18" t="s">
        <v>78</v>
      </c>
      <c r="BK386" s="209">
        <f>ROUND(I386*H386,2)</f>
        <v>0</v>
      </c>
      <c r="BL386" s="18" t="s">
        <v>208</v>
      </c>
      <c r="BM386" s="208" t="s">
        <v>682</v>
      </c>
    </row>
    <row r="387" s="2" customFormat="1">
      <c r="A387" s="39"/>
      <c r="B387" s="40"/>
      <c r="C387" s="41"/>
      <c r="D387" s="210" t="s">
        <v>138</v>
      </c>
      <c r="E387" s="41"/>
      <c r="F387" s="211" t="s">
        <v>683</v>
      </c>
      <c r="G387" s="41"/>
      <c r="H387" s="41"/>
      <c r="I387" s="212"/>
      <c r="J387" s="41"/>
      <c r="K387" s="41"/>
      <c r="L387" s="45"/>
      <c r="M387" s="213"/>
      <c r="N387" s="214"/>
      <c r="O387" s="85"/>
      <c r="P387" s="85"/>
      <c r="Q387" s="85"/>
      <c r="R387" s="85"/>
      <c r="S387" s="85"/>
      <c r="T387" s="85"/>
      <c r="U387" s="86"/>
      <c r="V387" s="39"/>
      <c r="W387" s="39"/>
      <c r="X387" s="39"/>
      <c r="Y387" s="39"/>
      <c r="Z387" s="39"/>
      <c r="AA387" s="39"/>
      <c r="AB387" s="39"/>
      <c r="AC387" s="39"/>
      <c r="AD387" s="39"/>
      <c r="AE387" s="39"/>
      <c r="AT387" s="18" t="s">
        <v>138</v>
      </c>
      <c r="AU387" s="18" t="s">
        <v>80</v>
      </c>
    </row>
    <row r="388" s="2" customFormat="1" ht="16.5" customHeight="1">
      <c r="A388" s="39"/>
      <c r="B388" s="40"/>
      <c r="C388" s="197" t="s">
        <v>684</v>
      </c>
      <c r="D388" s="197" t="s">
        <v>132</v>
      </c>
      <c r="E388" s="198" t="s">
        <v>685</v>
      </c>
      <c r="F388" s="199" t="s">
        <v>686</v>
      </c>
      <c r="G388" s="200" t="s">
        <v>395</v>
      </c>
      <c r="H388" s="259"/>
      <c r="I388" s="202"/>
      <c r="J388" s="203">
        <f>ROUND(I388*H388,2)</f>
        <v>0</v>
      </c>
      <c r="K388" s="199" t="s">
        <v>216</v>
      </c>
      <c r="L388" s="45"/>
      <c r="M388" s="204" t="s">
        <v>19</v>
      </c>
      <c r="N388" s="205" t="s">
        <v>44</v>
      </c>
      <c r="O388" s="85"/>
      <c r="P388" s="206">
        <f>O388*H388</f>
        <v>0</v>
      </c>
      <c r="Q388" s="206">
        <v>0</v>
      </c>
      <c r="R388" s="206">
        <f>Q388*H388</f>
        <v>0</v>
      </c>
      <c r="S388" s="206">
        <v>0</v>
      </c>
      <c r="T388" s="206">
        <f>S388*H388</f>
        <v>0</v>
      </c>
      <c r="U388" s="207" t="s">
        <v>19</v>
      </c>
      <c r="V388" s="39"/>
      <c r="W388" s="39"/>
      <c r="X388" s="39"/>
      <c r="Y388" s="39"/>
      <c r="Z388" s="39"/>
      <c r="AA388" s="39"/>
      <c r="AB388" s="39"/>
      <c r="AC388" s="39"/>
      <c r="AD388" s="39"/>
      <c r="AE388" s="39"/>
      <c r="AR388" s="208" t="s">
        <v>208</v>
      </c>
      <c r="AT388" s="208" t="s">
        <v>132</v>
      </c>
      <c r="AU388" s="208" t="s">
        <v>80</v>
      </c>
      <c r="AY388" s="18" t="s">
        <v>130</v>
      </c>
      <c r="BE388" s="209">
        <f>IF(N388="základní",J388,0)</f>
        <v>0</v>
      </c>
      <c r="BF388" s="209">
        <f>IF(N388="snížená",J388,0)</f>
        <v>0</v>
      </c>
      <c r="BG388" s="209">
        <f>IF(N388="zákl. přenesená",J388,0)</f>
        <v>0</v>
      </c>
      <c r="BH388" s="209">
        <f>IF(N388="sníž. přenesená",J388,0)</f>
        <v>0</v>
      </c>
      <c r="BI388" s="209">
        <f>IF(N388="nulová",J388,0)</f>
        <v>0</v>
      </c>
      <c r="BJ388" s="18" t="s">
        <v>78</v>
      </c>
      <c r="BK388" s="209">
        <f>ROUND(I388*H388,2)</f>
        <v>0</v>
      </c>
      <c r="BL388" s="18" t="s">
        <v>208</v>
      </c>
      <c r="BM388" s="208" t="s">
        <v>687</v>
      </c>
    </row>
    <row r="389" s="2" customFormat="1">
      <c r="A389" s="39"/>
      <c r="B389" s="40"/>
      <c r="C389" s="41"/>
      <c r="D389" s="210" t="s">
        <v>138</v>
      </c>
      <c r="E389" s="41"/>
      <c r="F389" s="211" t="s">
        <v>688</v>
      </c>
      <c r="G389" s="41"/>
      <c r="H389" s="41"/>
      <c r="I389" s="212"/>
      <c r="J389" s="41"/>
      <c r="K389" s="41"/>
      <c r="L389" s="45"/>
      <c r="M389" s="213"/>
      <c r="N389" s="214"/>
      <c r="O389" s="85"/>
      <c r="P389" s="85"/>
      <c r="Q389" s="85"/>
      <c r="R389" s="85"/>
      <c r="S389" s="85"/>
      <c r="T389" s="85"/>
      <c r="U389" s="86"/>
      <c r="V389" s="39"/>
      <c r="W389" s="39"/>
      <c r="X389" s="39"/>
      <c r="Y389" s="39"/>
      <c r="Z389" s="39"/>
      <c r="AA389" s="39"/>
      <c r="AB389" s="39"/>
      <c r="AC389" s="39"/>
      <c r="AD389" s="39"/>
      <c r="AE389" s="39"/>
      <c r="AT389" s="18" t="s">
        <v>138</v>
      </c>
      <c r="AU389" s="18" t="s">
        <v>80</v>
      </c>
    </row>
    <row r="390" s="2" customFormat="1">
      <c r="A390" s="39"/>
      <c r="B390" s="40"/>
      <c r="C390" s="41"/>
      <c r="D390" s="257" t="s">
        <v>219</v>
      </c>
      <c r="E390" s="41"/>
      <c r="F390" s="258" t="s">
        <v>689</v>
      </c>
      <c r="G390" s="41"/>
      <c r="H390" s="41"/>
      <c r="I390" s="212"/>
      <c r="J390" s="41"/>
      <c r="K390" s="41"/>
      <c r="L390" s="45"/>
      <c r="M390" s="213"/>
      <c r="N390" s="214"/>
      <c r="O390" s="85"/>
      <c r="P390" s="85"/>
      <c r="Q390" s="85"/>
      <c r="R390" s="85"/>
      <c r="S390" s="85"/>
      <c r="T390" s="85"/>
      <c r="U390" s="86"/>
      <c r="V390" s="39"/>
      <c r="W390" s="39"/>
      <c r="X390" s="39"/>
      <c r="Y390" s="39"/>
      <c r="Z390" s="39"/>
      <c r="AA390" s="39"/>
      <c r="AB390" s="39"/>
      <c r="AC390" s="39"/>
      <c r="AD390" s="39"/>
      <c r="AE390" s="39"/>
      <c r="AT390" s="18" t="s">
        <v>219</v>
      </c>
      <c r="AU390" s="18" t="s">
        <v>80</v>
      </c>
    </row>
    <row r="391" s="12" customFormat="1" ht="22.8" customHeight="1">
      <c r="A391" s="12"/>
      <c r="B391" s="181"/>
      <c r="C391" s="182"/>
      <c r="D391" s="183" t="s">
        <v>72</v>
      </c>
      <c r="E391" s="195" t="s">
        <v>690</v>
      </c>
      <c r="F391" s="195" t="s">
        <v>691</v>
      </c>
      <c r="G391" s="182"/>
      <c r="H391" s="182"/>
      <c r="I391" s="185"/>
      <c r="J391" s="196">
        <f>BK391</f>
        <v>0</v>
      </c>
      <c r="K391" s="182"/>
      <c r="L391" s="187"/>
      <c r="M391" s="188"/>
      <c r="N391" s="189"/>
      <c r="O391" s="189"/>
      <c r="P391" s="190">
        <f>SUM(P392:P635)</f>
        <v>0</v>
      </c>
      <c r="Q391" s="189"/>
      <c r="R391" s="190">
        <f>SUM(R392:R635)</f>
        <v>949.01531999999997</v>
      </c>
      <c r="S391" s="189"/>
      <c r="T391" s="190">
        <f>SUM(T392:T635)</f>
        <v>0</v>
      </c>
      <c r="U391" s="191"/>
      <c r="V391" s="12"/>
      <c r="W391" s="12"/>
      <c r="X391" s="12"/>
      <c r="Y391" s="12"/>
      <c r="Z391" s="12"/>
      <c r="AA391" s="12"/>
      <c r="AB391" s="12"/>
      <c r="AC391" s="12"/>
      <c r="AD391" s="12"/>
      <c r="AE391" s="12"/>
      <c r="AR391" s="192" t="s">
        <v>80</v>
      </c>
      <c r="AT391" s="193" t="s">
        <v>72</v>
      </c>
      <c r="AU391" s="193" t="s">
        <v>78</v>
      </c>
      <c r="AY391" s="192" t="s">
        <v>130</v>
      </c>
      <c r="BK391" s="194">
        <f>SUM(BK392:BK635)</f>
        <v>0</v>
      </c>
    </row>
    <row r="392" s="2" customFormat="1" ht="16.5" customHeight="1">
      <c r="A392" s="39"/>
      <c r="B392" s="40"/>
      <c r="C392" s="197" t="s">
        <v>692</v>
      </c>
      <c r="D392" s="197" t="s">
        <v>132</v>
      </c>
      <c r="E392" s="198" t="s">
        <v>693</v>
      </c>
      <c r="F392" s="199" t="s">
        <v>694</v>
      </c>
      <c r="G392" s="200" t="s">
        <v>173</v>
      </c>
      <c r="H392" s="201">
        <v>6</v>
      </c>
      <c r="I392" s="202"/>
      <c r="J392" s="203">
        <f>ROUND(I392*H392,2)</f>
        <v>0</v>
      </c>
      <c r="K392" s="199" t="s">
        <v>216</v>
      </c>
      <c r="L392" s="45"/>
      <c r="M392" s="204" t="s">
        <v>19</v>
      </c>
      <c r="N392" s="205" t="s">
        <v>44</v>
      </c>
      <c r="O392" s="85"/>
      <c r="P392" s="206">
        <f>O392*H392</f>
        <v>0</v>
      </c>
      <c r="Q392" s="206">
        <v>0</v>
      </c>
      <c r="R392" s="206">
        <f>Q392*H392</f>
        <v>0</v>
      </c>
      <c r="S392" s="206">
        <v>0</v>
      </c>
      <c r="T392" s="206">
        <f>S392*H392</f>
        <v>0</v>
      </c>
      <c r="U392" s="207" t="s">
        <v>19</v>
      </c>
      <c r="V392" s="39"/>
      <c r="W392" s="39"/>
      <c r="X392" s="39"/>
      <c r="Y392" s="39"/>
      <c r="Z392" s="39"/>
      <c r="AA392" s="39"/>
      <c r="AB392" s="39"/>
      <c r="AC392" s="39"/>
      <c r="AD392" s="39"/>
      <c r="AE392" s="39"/>
      <c r="AR392" s="208" t="s">
        <v>208</v>
      </c>
      <c r="AT392" s="208" t="s">
        <v>132</v>
      </c>
      <c r="AU392" s="208" t="s">
        <v>80</v>
      </c>
      <c r="AY392" s="18" t="s">
        <v>130</v>
      </c>
      <c r="BE392" s="209">
        <f>IF(N392="základní",J392,0)</f>
        <v>0</v>
      </c>
      <c r="BF392" s="209">
        <f>IF(N392="snížená",J392,0)</f>
        <v>0</v>
      </c>
      <c r="BG392" s="209">
        <f>IF(N392="zákl. přenesená",J392,0)</f>
        <v>0</v>
      </c>
      <c r="BH392" s="209">
        <f>IF(N392="sníž. přenesená",J392,0)</f>
        <v>0</v>
      </c>
      <c r="BI392" s="209">
        <f>IF(N392="nulová",J392,0)</f>
        <v>0</v>
      </c>
      <c r="BJ392" s="18" t="s">
        <v>78</v>
      </c>
      <c r="BK392" s="209">
        <f>ROUND(I392*H392,2)</f>
        <v>0</v>
      </c>
      <c r="BL392" s="18" t="s">
        <v>208</v>
      </c>
      <c r="BM392" s="208" t="s">
        <v>695</v>
      </c>
    </row>
    <row r="393" s="2" customFormat="1">
      <c r="A393" s="39"/>
      <c r="B393" s="40"/>
      <c r="C393" s="41"/>
      <c r="D393" s="210" t="s">
        <v>138</v>
      </c>
      <c r="E393" s="41"/>
      <c r="F393" s="211" t="s">
        <v>696</v>
      </c>
      <c r="G393" s="41"/>
      <c r="H393" s="41"/>
      <c r="I393" s="212"/>
      <c r="J393" s="41"/>
      <c r="K393" s="41"/>
      <c r="L393" s="45"/>
      <c r="M393" s="213"/>
      <c r="N393" s="214"/>
      <c r="O393" s="85"/>
      <c r="P393" s="85"/>
      <c r="Q393" s="85"/>
      <c r="R393" s="85"/>
      <c r="S393" s="85"/>
      <c r="T393" s="85"/>
      <c r="U393" s="86"/>
      <c r="V393" s="39"/>
      <c r="W393" s="39"/>
      <c r="X393" s="39"/>
      <c r="Y393" s="39"/>
      <c r="Z393" s="39"/>
      <c r="AA393" s="39"/>
      <c r="AB393" s="39"/>
      <c r="AC393" s="39"/>
      <c r="AD393" s="39"/>
      <c r="AE393" s="39"/>
      <c r="AT393" s="18" t="s">
        <v>138</v>
      </c>
      <c r="AU393" s="18" t="s">
        <v>80</v>
      </c>
    </row>
    <row r="394" s="2" customFormat="1">
      <c r="A394" s="39"/>
      <c r="B394" s="40"/>
      <c r="C394" s="41"/>
      <c r="D394" s="257" t="s">
        <v>219</v>
      </c>
      <c r="E394" s="41"/>
      <c r="F394" s="258" t="s">
        <v>697</v>
      </c>
      <c r="G394" s="41"/>
      <c r="H394" s="41"/>
      <c r="I394" s="212"/>
      <c r="J394" s="41"/>
      <c r="K394" s="41"/>
      <c r="L394" s="45"/>
      <c r="M394" s="213"/>
      <c r="N394" s="214"/>
      <c r="O394" s="85"/>
      <c r="P394" s="85"/>
      <c r="Q394" s="85"/>
      <c r="R394" s="85"/>
      <c r="S394" s="85"/>
      <c r="T394" s="85"/>
      <c r="U394" s="86"/>
      <c r="V394" s="39"/>
      <c r="W394" s="39"/>
      <c r="X394" s="39"/>
      <c r="Y394" s="39"/>
      <c r="Z394" s="39"/>
      <c r="AA394" s="39"/>
      <c r="AB394" s="39"/>
      <c r="AC394" s="39"/>
      <c r="AD394" s="39"/>
      <c r="AE394" s="39"/>
      <c r="AT394" s="18" t="s">
        <v>219</v>
      </c>
      <c r="AU394" s="18" t="s">
        <v>80</v>
      </c>
    </row>
    <row r="395" s="2" customFormat="1" ht="16.5" customHeight="1">
      <c r="A395" s="39"/>
      <c r="B395" s="40"/>
      <c r="C395" s="215" t="s">
        <v>698</v>
      </c>
      <c r="D395" s="215" t="s">
        <v>158</v>
      </c>
      <c r="E395" s="216" t="s">
        <v>699</v>
      </c>
      <c r="F395" s="217" t="s">
        <v>700</v>
      </c>
      <c r="G395" s="218" t="s">
        <v>173</v>
      </c>
      <c r="H395" s="219">
        <v>6.5999999999999996</v>
      </c>
      <c r="I395" s="220"/>
      <c r="J395" s="221">
        <f>ROUND(I395*H395,2)</f>
        <v>0</v>
      </c>
      <c r="K395" s="217" t="s">
        <v>216</v>
      </c>
      <c r="L395" s="222"/>
      <c r="M395" s="223" t="s">
        <v>19</v>
      </c>
      <c r="N395" s="224" t="s">
        <v>44</v>
      </c>
      <c r="O395" s="85"/>
      <c r="P395" s="206">
        <f>O395*H395</f>
        <v>0</v>
      </c>
      <c r="Q395" s="206">
        <v>0.00020000000000000001</v>
      </c>
      <c r="R395" s="206">
        <f>Q395*H395</f>
        <v>0.00132</v>
      </c>
      <c r="S395" s="206">
        <v>0</v>
      </c>
      <c r="T395" s="206">
        <f>S395*H395</f>
        <v>0</v>
      </c>
      <c r="U395" s="207" t="s">
        <v>19</v>
      </c>
      <c r="V395" s="39"/>
      <c r="W395" s="39"/>
      <c r="X395" s="39"/>
      <c r="Y395" s="39"/>
      <c r="Z395" s="39"/>
      <c r="AA395" s="39"/>
      <c r="AB395" s="39"/>
      <c r="AC395" s="39"/>
      <c r="AD395" s="39"/>
      <c r="AE395" s="39"/>
      <c r="AR395" s="208" t="s">
        <v>278</v>
      </c>
      <c r="AT395" s="208" t="s">
        <v>158</v>
      </c>
      <c r="AU395" s="208" t="s">
        <v>80</v>
      </c>
      <c r="AY395" s="18" t="s">
        <v>130</v>
      </c>
      <c r="BE395" s="209">
        <f>IF(N395="základní",J395,0)</f>
        <v>0</v>
      </c>
      <c r="BF395" s="209">
        <f>IF(N395="snížená",J395,0)</f>
        <v>0</v>
      </c>
      <c r="BG395" s="209">
        <f>IF(N395="zákl. přenesená",J395,0)</f>
        <v>0</v>
      </c>
      <c r="BH395" s="209">
        <f>IF(N395="sníž. přenesená",J395,0)</f>
        <v>0</v>
      </c>
      <c r="BI395" s="209">
        <f>IF(N395="nulová",J395,0)</f>
        <v>0</v>
      </c>
      <c r="BJ395" s="18" t="s">
        <v>78</v>
      </c>
      <c r="BK395" s="209">
        <f>ROUND(I395*H395,2)</f>
        <v>0</v>
      </c>
      <c r="BL395" s="18" t="s">
        <v>208</v>
      </c>
      <c r="BM395" s="208" t="s">
        <v>701</v>
      </c>
    </row>
    <row r="396" s="2" customFormat="1">
      <c r="A396" s="39"/>
      <c r="B396" s="40"/>
      <c r="C396" s="41"/>
      <c r="D396" s="210" t="s">
        <v>138</v>
      </c>
      <c r="E396" s="41"/>
      <c r="F396" s="211" t="s">
        <v>700</v>
      </c>
      <c r="G396" s="41"/>
      <c r="H396" s="41"/>
      <c r="I396" s="212"/>
      <c r="J396" s="41"/>
      <c r="K396" s="41"/>
      <c r="L396" s="45"/>
      <c r="M396" s="213"/>
      <c r="N396" s="214"/>
      <c r="O396" s="85"/>
      <c r="P396" s="85"/>
      <c r="Q396" s="85"/>
      <c r="R396" s="85"/>
      <c r="S396" s="85"/>
      <c r="T396" s="85"/>
      <c r="U396" s="86"/>
      <c r="V396" s="39"/>
      <c r="W396" s="39"/>
      <c r="X396" s="39"/>
      <c r="Y396" s="39"/>
      <c r="Z396" s="39"/>
      <c r="AA396" s="39"/>
      <c r="AB396" s="39"/>
      <c r="AC396" s="39"/>
      <c r="AD396" s="39"/>
      <c r="AE396" s="39"/>
      <c r="AT396" s="18" t="s">
        <v>138</v>
      </c>
      <c r="AU396" s="18" t="s">
        <v>80</v>
      </c>
    </row>
    <row r="397" s="13" customFormat="1">
      <c r="A397" s="13"/>
      <c r="B397" s="225"/>
      <c r="C397" s="226"/>
      <c r="D397" s="210" t="s">
        <v>175</v>
      </c>
      <c r="E397" s="226"/>
      <c r="F397" s="228" t="s">
        <v>702</v>
      </c>
      <c r="G397" s="226"/>
      <c r="H397" s="229">
        <v>6.5999999999999996</v>
      </c>
      <c r="I397" s="230"/>
      <c r="J397" s="226"/>
      <c r="K397" s="226"/>
      <c r="L397" s="231"/>
      <c r="M397" s="232"/>
      <c r="N397" s="233"/>
      <c r="O397" s="233"/>
      <c r="P397" s="233"/>
      <c r="Q397" s="233"/>
      <c r="R397" s="233"/>
      <c r="S397" s="233"/>
      <c r="T397" s="233"/>
      <c r="U397" s="234"/>
      <c r="V397" s="13"/>
      <c r="W397" s="13"/>
      <c r="X397" s="13"/>
      <c r="Y397" s="13"/>
      <c r="Z397" s="13"/>
      <c r="AA397" s="13"/>
      <c r="AB397" s="13"/>
      <c r="AC397" s="13"/>
      <c r="AD397" s="13"/>
      <c r="AE397" s="13"/>
      <c r="AT397" s="235" t="s">
        <v>175</v>
      </c>
      <c r="AU397" s="235" t="s">
        <v>80</v>
      </c>
      <c r="AV397" s="13" t="s">
        <v>80</v>
      </c>
      <c r="AW397" s="13" t="s">
        <v>4</v>
      </c>
      <c r="AX397" s="13" t="s">
        <v>78</v>
      </c>
      <c r="AY397" s="235" t="s">
        <v>130</v>
      </c>
    </row>
    <row r="398" s="2" customFormat="1" ht="16.5" customHeight="1">
      <c r="A398" s="39"/>
      <c r="B398" s="40"/>
      <c r="C398" s="197" t="s">
        <v>703</v>
      </c>
      <c r="D398" s="197" t="s">
        <v>132</v>
      </c>
      <c r="E398" s="198" t="s">
        <v>704</v>
      </c>
      <c r="F398" s="199" t="s">
        <v>705</v>
      </c>
      <c r="G398" s="200" t="s">
        <v>135</v>
      </c>
      <c r="H398" s="201">
        <v>4</v>
      </c>
      <c r="I398" s="202"/>
      <c r="J398" s="203">
        <f>ROUND(I398*H398,2)</f>
        <v>0</v>
      </c>
      <c r="K398" s="199" t="s">
        <v>216</v>
      </c>
      <c r="L398" s="45"/>
      <c r="M398" s="204" t="s">
        <v>19</v>
      </c>
      <c r="N398" s="205" t="s">
        <v>44</v>
      </c>
      <c r="O398" s="85"/>
      <c r="P398" s="206">
        <f>O398*H398</f>
        <v>0</v>
      </c>
      <c r="Q398" s="206">
        <v>0</v>
      </c>
      <c r="R398" s="206">
        <f>Q398*H398</f>
        <v>0</v>
      </c>
      <c r="S398" s="206">
        <v>0</v>
      </c>
      <c r="T398" s="206">
        <f>S398*H398</f>
        <v>0</v>
      </c>
      <c r="U398" s="207" t="s">
        <v>19</v>
      </c>
      <c r="V398" s="39"/>
      <c r="W398" s="39"/>
      <c r="X398" s="39"/>
      <c r="Y398" s="39"/>
      <c r="Z398" s="39"/>
      <c r="AA398" s="39"/>
      <c r="AB398" s="39"/>
      <c r="AC398" s="39"/>
      <c r="AD398" s="39"/>
      <c r="AE398" s="39"/>
      <c r="AR398" s="208" t="s">
        <v>208</v>
      </c>
      <c r="AT398" s="208" t="s">
        <v>132</v>
      </c>
      <c r="AU398" s="208" t="s">
        <v>80</v>
      </c>
      <c r="AY398" s="18" t="s">
        <v>130</v>
      </c>
      <c r="BE398" s="209">
        <f>IF(N398="základní",J398,0)</f>
        <v>0</v>
      </c>
      <c r="BF398" s="209">
        <f>IF(N398="snížená",J398,0)</f>
        <v>0</v>
      </c>
      <c r="BG398" s="209">
        <f>IF(N398="zákl. přenesená",J398,0)</f>
        <v>0</v>
      </c>
      <c r="BH398" s="209">
        <f>IF(N398="sníž. přenesená",J398,0)</f>
        <v>0</v>
      </c>
      <c r="BI398" s="209">
        <f>IF(N398="nulová",J398,0)</f>
        <v>0</v>
      </c>
      <c r="BJ398" s="18" t="s">
        <v>78</v>
      </c>
      <c r="BK398" s="209">
        <f>ROUND(I398*H398,2)</f>
        <v>0</v>
      </c>
      <c r="BL398" s="18" t="s">
        <v>208</v>
      </c>
      <c r="BM398" s="208" t="s">
        <v>706</v>
      </c>
    </row>
    <row r="399" s="2" customFormat="1">
      <c r="A399" s="39"/>
      <c r="B399" s="40"/>
      <c r="C399" s="41"/>
      <c r="D399" s="210" t="s">
        <v>138</v>
      </c>
      <c r="E399" s="41"/>
      <c r="F399" s="211" t="s">
        <v>707</v>
      </c>
      <c r="G399" s="41"/>
      <c r="H399" s="41"/>
      <c r="I399" s="212"/>
      <c r="J399" s="41"/>
      <c r="K399" s="41"/>
      <c r="L399" s="45"/>
      <c r="M399" s="213"/>
      <c r="N399" s="214"/>
      <c r="O399" s="85"/>
      <c r="P399" s="85"/>
      <c r="Q399" s="85"/>
      <c r="R399" s="85"/>
      <c r="S399" s="85"/>
      <c r="T399" s="85"/>
      <c r="U399" s="86"/>
      <c r="V399" s="39"/>
      <c r="W399" s="39"/>
      <c r="X399" s="39"/>
      <c r="Y399" s="39"/>
      <c r="Z399" s="39"/>
      <c r="AA399" s="39"/>
      <c r="AB399" s="39"/>
      <c r="AC399" s="39"/>
      <c r="AD399" s="39"/>
      <c r="AE399" s="39"/>
      <c r="AT399" s="18" t="s">
        <v>138</v>
      </c>
      <c r="AU399" s="18" t="s">
        <v>80</v>
      </c>
    </row>
    <row r="400" s="2" customFormat="1">
      <c r="A400" s="39"/>
      <c r="B400" s="40"/>
      <c r="C400" s="41"/>
      <c r="D400" s="257" t="s">
        <v>219</v>
      </c>
      <c r="E400" s="41"/>
      <c r="F400" s="258" t="s">
        <v>708</v>
      </c>
      <c r="G400" s="41"/>
      <c r="H400" s="41"/>
      <c r="I400" s="212"/>
      <c r="J400" s="41"/>
      <c r="K400" s="41"/>
      <c r="L400" s="45"/>
      <c r="M400" s="213"/>
      <c r="N400" s="214"/>
      <c r="O400" s="85"/>
      <c r="P400" s="85"/>
      <c r="Q400" s="85"/>
      <c r="R400" s="85"/>
      <c r="S400" s="85"/>
      <c r="T400" s="85"/>
      <c r="U400" s="86"/>
      <c r="V400" s="39"/>
      <c r="W400" s="39"/>
      <c r="X400" s="39"/>
      <c r="Y400" s="39"/>
      <c r="Z400" s="39"/>
      <c r="AA400" s="39"/>
      <c r="AB400" s="39"/>
      <c r="AC400" s="39"/>
      <c r="AD400" s="39"/>
      <c r="AE400" s="39"/>
      <c r="AT400" s="18" t="s">
        <v>219</v>
      </c>
      <c r="AU400" s="18" t="s">
        <v>80</v>
      </c>
    </row>
    <row r="401" s="2" customFormat="1" ht="16.5" customHeight="1">
      <c r="A401" s="39"/>
      <c r="B401" s="40"/>
      <c r="C401" s="215" t="s">
        <v>709</v>
      </c>
      <c r="D401" s="215" t="s">
        <v>158</v>
      </c>
      <c r="E401" s="216" t="s">
        <v>710</v>
      </c>
      <c r="F401" s="217" t="s">
        <v>711</v>
      </c>
      <c r="G401" s="218" t="s">
        <v>135</v>
      </c>
      <c r="H401" s="219">
        <v>4</v>
      </c>
      <c r="I401" s="220"/>
      <c r="J401" s="221">
        <f>ROUND(I401*H401,2)</f>
        <v>0</v>
      </c>
      <c r="K401" s="217" t="s">
        <v>19</v>
      </c>
      <c r="L401" s="222"/>
      <c r="M401" s="223" t="s">
        <v>19</v>
      </c>
      <c r="N401" s="224" t="s">
        <v>44</v>
      </c>
      <c r="O401" s="85"/>
      <c r="P401" s="206">
        <f>O401*H401</f>
        <v>0</v>
      </c>
      <c r="Q401" s="206">
        <v>0.016</v>
      </c>
      <c r="R401" s="206">
        <f>Q401*H401</f>
        <v>0.064000000000000001</v>
      </c>
      <c r="S401" s="206">
        <v>0</v>
      </c>
      <c r="T401" s="206">
        <f>S401*H401</f>
        <v>0</v>
      </c>
      <c r="U401" s="207" t="s">
        <v>19</v>
      </c>
      <c r="V401" s="39"/>
      <c r="W401" s="39"/>
      <c r="X401" s="39"/>
      <c r="Y401" s="39"/>
      <c r="Z401" s="39"/>
      <c r="AA401" s="39"/>
      <c r="AB401" s="39"/>
      <c r="AC401" s="39"/>
      <c r="AD401" s="39"/>
      <c r="AE401" s="39"/>
      <c r="AR401" s="208" t="s">
        <v>278</v>
      </c>
      <c r="AT401" s="208" t="s">
        <v>158</v>
      </c>
      <c r="AU401" s="208" t="s">
        <v>80</v>
      </c>
      <c r="AY401" s="18" t="s">
        <v>130</v>
      </c>
      <c r="BE401" s="209">
        <f>IF(N401="základní",J401,0)</f>
        <v>0</v>
      </c>
      <c r="BF401" s="209">
        <f>IF(N401="snížená",J401,0)</f>
        <v>0</v>
      </c>
      <c r="BG401" s="209">
        <f>IF(N401="zákl. přenesená",J401,0)</f>
        <v>0</v>
      </c>
      <c r="BH401" s="209">
        <f>IF(N401="sníž. přenesená",J401,0)</f>
        <v>0</v>
      </c>
      <c r="BI401" s="209">
        <f>IF(N401="nulová",J401,0)</f>
        <v>0</v>
      </c>
      <c r="BJ401" s="18" t="s">
        <v>78</v>
      </c>
      <c r="BK401" s="209">
        <f>ROUND(I401*H401,2)</f>
        <v>0</v>
      </c>
      <c r="BL401" s="18" t="s">
        <v>208</v>
      </c>
      <c r="BM401" s="208" t="s">
        <v>712</v>
      </c>
    </row>
    <row r="402" s="2" customFormat="1">
      <c r="A402" s="39"/>
      <c r="B402" s="40"/>
      <c r="C402" s="41"/>
      <c r="D402" s="210" t="s">
        <v>138</v>
      </c>
      <c r="E402" s="41"/>
      <c r="F402" s="211" t="s">
        <v>711</v>
      </c>
      <c r="G402" s="41"/>
      <c r="H402" s="41"/>
      <c r="I402" s="212"/>
      <c r="J402" s="41"/>
      <c r="K402" s="41"/>
      <c r="L402" s="45"/>
      <c r="M402" s="213"/>
      <c r="N402" s="214"/>
      <c r="O402" s="85"/>
      <c r="P402" s="85"/>
      <c r="Q402" s="85"/>
      <c r="R402" s="85"/>
      <c r="S402" s="85"/>
      <c r="T402" s="85"/>
      <c r="U402" s="86"/>
      <c r="V402" s="39"/>
      <c r="W402" s="39"/>
      <c r="X402" s="39"/>
      <c r="Y402" s="39"/>
      <c r="Z402" s="39"/>
      <c r="AA402" s="39"/>
      <c r="AB402" s="39"/>
      <c r="AC402" s="39"/>
      <c r="AD402" s="39"/>
      <c r="AE402" s="39"/>
      <c r="AT402" s="18" t="s">
        <v>138</v>
      </c>
      <c r="AU402" s="18" t="s">
        <v>80</v>
      </c>
    </row>
    <row r="403" s="2" customFormat="1">
      <c r="A403" s="39"/>
      <c r="B403" s="40"/>
      <c r="C403" s="41"/>
      <c r="D403" s="210" t="s">
        <v>605</v>
      </c>
      <c r="E403" s="41"/>
      <c r="F403" s="260" t="s">
        <v>713</v>
      </c>
      <c r="G403" s="41"/>
      <c r="H403" s="41"/>
      <c r="I403" s="212"/>
      <c r="J403" s="41"/>
      <c r="K403" s="41"/>
      <c r="L403" s="45"/>
      <c r="M403" s="213"/>
      <c r="N403" s="214"/>
      <c r="O403" s="85"/>
      <c r="P403" s="85"/>
      <c r="Q403" s="85"/>
      <c r="R403" s="85"/>
      <c r="S403" s="85"/>
      <c r="T403" s="85"/>
      <c r="U403" s="86"/>
      <c r="V403" s="39"/>
      <c r="W403" s="39"/>
      <c r="X403" s="39"/>
      <c r="Y403" s="39"/>
      <c r="Z403" s="39"/>
      <c r="AA403" s="39"/>
      <c r="AB403" s="39"/>
      <c r="AC403" s="39"/>
      <c r="AD403" s="39"/>
      <c r="AE403" s="39"/>
      <c r="AT403" s="18" t="s">
        <v>605</v>
      </c>
      <c r="AU403" s="18" t="s">
        <v>80</v>
      </c>
    </row>
    <row r="404" s="2" customFormat="1" ht="24.15" customHeight="1">
      <c r="A404" s="39"/>
      <c r="B404" s="40"/>
      <c r="C404" s="197" t="s">
        <v>714</v>
      </c>
      <c r="D404" s="197" t="s">
        <v>132</v>
      </c>
      <c r="E404" s="198" t="s">
        <v>715</v>
      </c>
      <c r="F404" s="199" t="s">
        <v>716</v>
      </c>
      <c r="G404" s="200" t="s">
        <v>285</v>
      </c>
      <c r="H404" s="201">
        <v>2</v>
      </c>
      <c r="I404" s="202"/>
      <c r="J404" s="203">
        <f>ROUND(I404*H404,2)</f>
        <v>0</v>
      </c>
      <c r="K404" s="199" t="s">
        <v>19</v>
      </c>
      <c r="L404" s="45"/>
      <c r="M404" s="204" t="s">
        <v>19</v>
      </c>
      <c r="N404" s="205" t="s">
        <v>44</v>
      </c>
      <c r="O404" s="85"/>
      <c r="P404" s="206">
        <f>O404*H404</f>
        <v>0</v>
      </c>
      <c r="Q404" s="206">
        <v>0</v>
      </c>
      <c r="R404" s="206">
        <f>Q404*H404</f>
        <v>0</v>
      </c>
      <c r="S404" s="206">
        <v>0</v>
      </c>
      <c r="T404" s="206">
        <f>S404*H404</f>
        <v>0</v>
      </c>
      <c r="U404" s="207" t="s">
        <v>19</v>
      </c>
      <c r="V404" s="39"/>
      <c r="W404" s="39"/>
      <c r="X404" s="39"/>
      <c r="Y404" s="39"/>
      <c r="Z404" s="39"/>
      <c r="AA404" s="39"/>
      <c r="AB404" s="39"/>
      <c r="AC404" s="39"/>
      <c r="AD404" s="39"/>
      <c r="AE404" s="39"/>
      <c r="AR404" s="208" t="s">
        <v>208</v>
      </c>
      <c r="AT404" s="208" t="s">
        <v>132</v>
      </c>
      <c r="AU404" s="208" t="s">
        <v>80</v>
      </c>
      <c r="AY404" s="18" t="s">
        <v>130</v>
      </c>
      <c r="BE404" s="209">
        <f>IF(N404="základní",J404,0)</f>
        <v>0</v>
      </c>
      <c r="BF404" s="209">
        <f>IF(N404="snížená",J404,0)</f>
        <v>0</v>
      </c>
      <c r="BG404" s="209">
        <f>IF(N404="zákl. přenesená",J404,0)</f>
        <v>0</v>
      </c>
      <c r="BH404" s="209">
        <f>IF(N404="sníž. přenesená",J404,0)</f>
        <v>0</v>
      </c>
      <c r="BI404" s="209">
        <f>IF(N404="nulová",J404,0)</f>
        <v>0</v>
      </c>
      <c r="BJ404" s="18" t="s">
        <v>78</v>
      </c>
      <c r="BK404" s="209">
        <f>ROUND(I404*H404,2)</f>
        <v>0</v>
      </c>
      <c r="BL404" s="18" t="s">
        <v>208</v>
      </c>
      <c r="BM404" s="208" t="s">
        <v>717</v>
      </c>
    </row>
    <row r="405" s="2" customFormat="1">
      <c r="A405" s="39"/>
      <c r="B405" s="40"/>
      <c r="C405" s="41"/>
      <c r="D405" s="210" t="s">
        <v>138</v>
      </c>
      <c r="E405" s="41"/>
      <c r="F405" s="211" t="s">
        <v>716</v>
      </c>
      <c r="G405" s="41"/>
      <c r="H405" s="41"/>
      <c r="I405" s="212"/>
      <c r="J405" s="41"/>
      <c r="K405" s="41"/>
      <c r="L405" s="45"/>
      <c r="M405" s="213"/>
      <c r="N405" s="214"/>
      <c r="O405" s="85"/>
      <c r="P405" s="85"/>
      <c r="Q405" s="85"/>
      <c r="R405" s="85"/>
      <c r="S405" s="85"/>
      <c r="T405" s="85"/>
      <c r="U405" s="86"/>
      <c r="V405" s="39"/>
      <c r="W405" s="39"/>
      <c r="X405" s="39"/>
      <c r="Y405" s="39"/>
      <c r="Z405" s="39"/>
      <c r="AA405" s="39"/>
      <c r="AB405" s="39"/>
      <c r="AC405" s="39"/>
      <c r="AD405" s="39"/>
      <c r="AE405" s="39"/>
      <c r="AT405" s="18" t="s">
        <v>138</v>
      </c>
      <c r="AU405" s="18" t="s">
        <v>80</v>
      </c>
    </row>
    <row r="406" s="2" customFormat="1" ht="21.75" customHeight="1">
      <c r="A406" s="39"/>
      <c r="B406" s="40"/>
      <c r="C406" s="197" t="s">
        <v>718</v>
      </c>
      <c r="D406" s="197" t="s">
        <v>132</v>
      </c>
      <c r="E406" s="198" t="s">
        <v>719</v>
      </c>
      <c r="F406" s="199" t="s">
        <v>720</v>
      </c>
      <c r="G406" s="200" t="s">
        <v>285</v>
      </c>
      <c r="H406" s="201">
        <v>2</v>
      </c>
      <c r="I406" s="202"/>
      <c r="J406" s="203">
        <f>ROUND(I406*H406,2)</f>
        <v>0</v>
      </c>
      <c r="K406" s="199" t="s">
        <v>19</v>
      </c>
      <c r="L406" s="45"/>
      <c r="M406" s="204" t="s">
        <v>19</v>
      </c>
      <c r="N406" s="205" t="s">
        <v>44</v>
      </c>
      <c r="O406" s="85"/>
      <c r="P406" s="206">
        <f>O406*H406</f>
        <v>0</v>
      </c>
      <c r="Q406" s="206">
        <v>0</v>
      </c>
      <c r="R406" s="206">
        <f>Q406*H406</f>
        <v>0</v>
      </c>
      <c r="S406" s="206">
        <v>0</v>
      </c>
      <c r="T406" s="206">
        <f>S406*H406</f>
        <v>0</v>
      </c>
      <c r="U406" s="207" t="s">
        <v>19</v>
      </c>
      <c r="V406" s="39"/>
      <c r="W406" s="39"/>
      <c r="X406" s="39"/>
      <c r="Y406" s="39"/>
      <c r="Z406" s="39"/>
      <c r="AA406" s="39"/>
      <c r="AB406" s="39"/>
      <c r="AC406" s="39"/>
      <c r="AD406" s="39"/>
      <c r="AE406" s="39"/>
      <c r="AR406" s="208" t="s">
        <v>208</v>
      </c>
      <c r="AT406" s="208" t="s">
        <v>132</v>
      </c>
      <c r="AU406" s="208" t="s">
        <v>80</v>
      </c>
      <c r="AY406" s="18" t="s">
        <v>130</v>
      </c>
      <c r="BE406" s="209">
        <f>IF(N406="základní",J406,0)</f>
        <v>0</v>
      </c>
      <c r="BF406" s="209">
        <f>IF(N406="snížená",J406,0)</f>
        <v>0</v>
      </c>
      <c r="BG406" s="209">
        <f>IF(N406="zákl. přenesená",J406,0)</f>
        <v>0</v>
      </c>
      <c r="BH406" s="209">
        <f>IF(N406="sníž. přenesená",J406,0)</f>
        <v>0</v>
      </c>
      <c r="BI406" s="209">
        <f>IF(N406="nulová",J406,0)</f>
        <v>0</v>
      </c>
      <c r="BJ406" s="18" t="s">
        <v>78</v>
      </c>
      <c r="BK406" s="209">
        <f>ROUND(I406*H406,2)</f>
        <v>0</v>
      </c>
      <c r="BL406" s="18" t="s">
        <v>208</v>
      </c>
      <c r="BM406" s="208" t="s">
        <v>721</v>
      </c>
    </row>
    <row r="407" s="2" customFormat="1">
      <c r="A407" s="39"/>
      <c r="B407" s="40"/>
      <c r="C407" s="41"/>
      <c r="D407" s="210" t="s">
        <v>138</v>
      </c>
      <c r="E407" s="41"/>
      <c r="F407" s="211" t="s">
        <v>720</v>
      </c>
      <c r="G407" s="41"/>
      <c r="H407" s="41"/>
      <c r="I407" s="212"/>
      <c r="J407" s="41"/>
      <c r="K407" s="41"/>
      <c r="L407" s="45"/>
      <c r="M407" s="213"/>
      <c r="N407" s="214"/>
      <c r="O407" s="85"/>
      <c r="P407" s="85"/>
      <c r="Q407" s="85"/>
      <c r="R407" s="85"/>
      <c r="S407" s="85"/>
      <c r="T407" s="85"/>
      <c r="U407" s="86"/>
      <c r="V407" s="39"/>
      <c r="W407" s="39"/>
      <c r="X407" s="39"/>
      <c r="Y407" s="39"/>
      <c r="Z407" s="39"/>
      <c r="AA407" s="39"/>
      <c r="AB407" s="39"/>
      <c r="AC407" s="39"/>
      <c r="AD407" s="39"/>
      <c r="AE407" s="39"/>
      <c r="AT407" s="18" t="s">
        <v>138</v>
      </c>
      <c r="AU407" s="18" t="s">
        <v>80</v>
      </c>
    </row>
    <row r="408" s="2" customFormat="1" ht="24.15" customHeight="1">
      <c r="A408" s="39"/>
      <c r="B408" s="40"/>
      <c r="C408" s="197" t="s">
        <v>722</v>
      </c>
      <c r="D408" s="197" t="s">
        <v>132</v>
      </c>
      <c r="E408" s="198" t="s">
        <v>723</v>
      </c>
      <c r="F408" s="199" t="s">
        <v>724</v>
      </c>
      <c r="G408" s="200" t="s">
        <v>725</v>
      </c>
      <c r="H408" s="201">
        <v>948.95000000000005</v>
      </c>
      <c r="I408" s="202"/>
      <c r="J408" s="203">
        <f>ROUND(I408*H408,2)</f>
        <v>0</v>
      </c>
      <c r="K408" s="199" t="s">
        <v>19</v>
      </c>
      <c r="L408" s="45"/>
      <c r="M408" s="204" t="s">
        <v>19</v>
      </c>
      <c r="N408" s="205" t="s">
        <v>44</v>
      </c>
      <c r="O408" s="85"/>
      <c r="P408" s="206">
        <f>O408*H408</f>
        <v>0</v>
      </c>
      <c r="Q408" s="206">
        <v>1</v>
      </c>
      <c r="R408" s="206">
        <f>Q408*H408</f>
        <v>948.95000000000005</v>
      </c>
      <c r="S408" s="206">
        <v>0</v>
      </c>
      <c r="T408" s="206">
        <f>S408*H408</f>
        <v>0</v>
      </c>
      <c r="U408" s="207" t="s">
        <v>19</v>
      </c>
      <c r="V408" s="39"/>
      <c r="W408" s="39"/>
      <c r="X408" s="39"/>
      <c r="Y408" s="39"/>
      <c r="Z408" s="39"/>
      <c r="AA408" s="39"/>
      <c r="AB408" s="39"/>
      <c r="AC408" s="39"/>
      <c r="AD408" s="39"/>
      <c r="AE408" s="39"/>
      <c r="AR408" s="208" t="s">
        <v>208</v>
      </c>
      <c r="AT408" s="208" t="s">
        <v>132</v>
      </c>
      <c r="AU408" s="208" t="s">
        <v>80</v>
      </c>
      <c r="AY408" s="18" t="s">
        <v>130</v>
      </c>
      <c r="BE408" s="209">
        <f>IF(N408="základní",J408,0)</f>
        <v>0</v>
      </c>
      <c r="BF408" s="209">
        <f>IF(N408="snížená",J408,0)</f>
        <v>0</v>
      </c>
      <c r="BG408" s="209">
        <f>IF(N408="zákl. přenesená",J408,0)</f>
        <v>0</v>
      </c>
      <c r="BH408" s="209">
        <f>IF(N408="sníž. přenesená",J408,0)</f>
        <v>0</v>
      </c>
      <c r="BI408" s="209">
        <f>IF(N408="nulová",J408,0)</f>
        <v>0</v>
      </c>
      <c r="BJ408" s="18" t="s">
        <v>78</v>
      </c>
      <c r="BK408" s="209">
        <f>ROUND(I408*H408,2)</f>
        <v>0</v>
      </c>
      <c r="BL408" s="18" t="s">
        <v>208</v>
      </c>
      <c r="BM408" s="208" t="s">
        <v>726</v>
      </c>
    </row>
    <row r="409" s="2" customFormat="1">
      <c r="A409" s="39"/>
      <c r="B409" s="40"/>
      <c r="C409" s="41"/>
      <c r="D409" s="210" t="s">
        <v>138</v>
      </c>
      <c r="E409" s="41"/>
      <c r="F409" s="211" t="s">
        <v>724</v>
      </c>
      <c r="G409" s="41"/>
      <c r="H409" s="41"/>
      <c r="I409" s="212"/>
      <c r="J409" s="41"/>
      <c r="K409" s="41"/>
      <c r="L409" s="45"/>
      <c r="M409" s="213"/>
      <c r="N409" s="214"/>
      <c r="O409" s="85"/>
      <c r="P409" s="85"/>
      <c r="Q409" s="85"/>
      <c r="R409" s="85"/>
      <c r="S409" s="85"/>
      <c r="T409" s="85"/>
      <c r="U409" s="86"/>
      <c r="V409" s="39"/>
      <c r="W409" s="39"/>
      <c r="X409" s="39"/>
      <c r="Y409" s="39"/>
      <c r="Z409" s="39"/>
      <c r="AA409" s="39"/>
      <c r="AB409" s="39"/>
      <c r="AC409" s="39"/>
      <c r="AD409" s="39"/>
      <c r="AE409" s="39"/>
      <c r="AT409" s="18" t="s">
        <v>138</v>
      </c>
      <c r="AU409" s="18" t="s">
        <v>80</v>
      </c>
    </row>
    <row r="410" s="2" customFormat="1" ht="16.5" customHeight="1">
      <c r="A410" s="39"/>
      <c r="B410" s="40"/>
      <c r="C410" s="197" t="s">
        <v>727</v>
      </c>
      <c r="D410" s="197" t="s">
        <v>132</v>
      </c>
      <c r="E410" s="198" t="s">
        <v>728</v>
      </c>
      <c r="F410" s="199" t="s">
        <v>729</v>
      </c>
      <c r="G410" s="200" t="s">
        <v>285</v>
      </c>
      <c r="H410" s="201">
        <v>1</v>
      </c>
      <c r="I410" s="202"/>
      <c r="J410" s="203">
        <f>ROUND(I410*H410,2)</f>
        <v>0</v>
      </c>
      <c r="K410" s="199" t="s">
        <v>19</v>
      </c>
      <c r="L410" s="45"/>
      <c r="M410" s="204" t="s">
        <v>19</v>
      </c>
      <c r="N410" s="205" t="s">
        <v>44</v>
      </c>
      <c r="O410" s="85"/>
      <c r="P410" s="206">
        <f>O410*H410</f>
        <v>0</v>
      </c>
      <c r="Q410" s="206">
        <v>0</v>
      </c>
      <c r="R410" s="206">
        <f>Q410*H410</f>
        <v>0</v>
      </c>
      <c r="S410" s="206">
        <v>0</v>
      </c>
      <c r="T410" s="206">
        <f>S410*H410</f>
        <v>0</v>
      </c>
      <c r="U410" s="207" t="s">
        <v>19</v>
      </c>
      <c r="V410" s="39"/>
      <c r="W410" s="39"/>
      <c r="X410" s="39"/>
      <c r="Y410" s="39"/>
      <c r="Z410" s="39"/>
      <c r="AA410" s="39"/>
      <c r="AB410" s="39"/>
      <c r="AC410" s="39"/>
      <c r="AD410" s="39"/>
      <c r="AE410" s="39"/>
      <c r="AR410" s="208" t="s">
        <v>208</v>
      </c>
      <c r="AT410" s="208" t="s">
        <v>132</v>
      </c>
      <c r="AU410" s="208" t="s">
        <v>80</v>
      </c>
      <c r="AY410" s="18" t="s">
        <v>130</v>
      </c>
      <c r="BE410" s="209">
        <f>IF(N410="základní",J410,0)</f>
        <v>0</v>
      </c>
      <c r="BF410" s="209">
        <f>IF(N410="snížená",J410,0)</f>
        <v>0</v>
      </c>
      <c r="BG410" s="209">
        <f>IF(N410="zákl. přenesená",J410,0)</f>
        <v>0</v>
      </c>
      <c r="BH410" s="209">
        <f>IF(N410="sníž. přenesená",J410,0)</f>
        <v>0</v>
      </c>
      <c r="BI410" s="209">
        <f>IF(N410="nulová",J410,0)</f>
        <v>0</v>
      </c>
      <c r="BJ410" s="18" t="s">
        <v>78</v>
      </c>
      <c r="BK410" s="209">
        <f>ROUND(I410*H410,2)</f>
        <v>0</v>
      </c>
      <c r="BL410" s="18" t="s">
        <v>208</v>
      </c>
      <c r="BM410" s="208" t="s">
        <v>730</v>
      </c>
    </row>
    <row r="411" s="2" customFormat="1">
      <c r="A411" s="39"/>
      <c r="B411" s="40"/>
      <c r="C411" s="41"/>
      <c r="D411" s="210" t="s">
        <v>138</v>
      </c>
      <c r="E411" s="41"/>
      <c r="F411" s="211" t="s">
        <v>729</v>
      </c>
      <c r="G411" s="41"/>
      <c r="H411" s="41"/>
      <c r="I411" s="212"/>
      <c r="J411" s="41"/>
      <c r="K411" s="41"/>
      <c r="L411" s="45"/>
      <c r="M411" s="213"/>
      <c r="N411" s="214"/>
      <c r="O411" s="85"/>
      <c r="P411" s="85"/>
      <c r="Q411" s="85"/>
      <c r="R411" s="85"/>
      <c r="S411" s="85"/>
      <c r="T411" s="85"/>
      <c r="U411" s="86"/>
      <c r="V411" s="39"/>
      <c r="W411" s="39"/>
      <c r="X411" s="39"/>
      <c r="Y411" s="39"/>
      <c r="Z411" s="39"/>
      <c r="AA411" s="39"/>
      <c r="AB411" s="39"/>
      <c r="AC411" s="39"/>
      <c r="AD411" s="39"/>
      <c r="AE411" s="39"/>
      <c r="AT411" s="18" t="s">
        <v>138</v>
      </c>
      <c r="AU411" s="18" t="s">
        <v>80</v>
      </c>
    </row>
    <row r="412" s="15" customFormat="1">
      <c r="A412" s="15"/>
      <c r="B412" s="247"/>
      <c r="C412" s="248"/>
      <c r="D412" s="210" t="s">
        <v>175</v>
      </c>
      <c r="E412" s="249" t="s">
        <v>19</v>
      </c>
      <c r="F412" s="250" t="s">
        <v>731</v>
      </c>
      <c r="G412" s="248"/>
      <c r="H412" s="249" t="s">
        <v>19</v>
      </c>
      <c r="I412" s="251"/>
      <c r="J412" s="248"/>
      <c r="K412" s="248"/>
      <c r="L412" s="252"/>
      <c r="M412" s="253"/>
      <c r="N412" s="254"/>
      <c r="O412" s="254"/>
      <c r="P412" s="254"/>
      <c r="Q412" s="254"/>
      <c r="R412" s="254"/>
      <c r="S412" s="254"/>
      <c r="T412" s="254"/>
      <c r="U412" s="255"/>
      <c r="V412" s="15"/>
      <c r="W412" s="15"/>
      <c r="X412" s="15"/>
      <c r="Y412" s="15"/>
      <c r="Z412" s="15"/>
      <c r="AA412" s="15"/>
      <c r="AB412" s="15"/>
      <c r="AC412" s="15"/>
      <c r="AD412" s="15"/>
      <c r="AE412" s="15"/>
      <c r="AT412" s="256" t="s">
        <v>175</v>
      </c>
      <c r="AU412" s="256" t="s">
        <v>80</v>
      </c>
      <c r="AV412" s="15" t="s">
        <v>78</v>
      </c>
      <c r="AW412" s="15" t="s">
        <v>35</v>
      </c>
      <c r="AX412" s="15" t="s">
        <v>73</v>
      </c>
      <c r="AY412" s="256" t="s">
        <v>130</v>
      </c>
    </row>
    <row r="413" s="15" customFormat="1">
      <c r="A413" s="15"/>
      <c r="B413" s="247"/>
      <c r="C413" s="248"/>
      <c r="D413" s="210" t="s">
        <v>175</v>
      </c>
      <c r="E413" s="249" t="s">
        <v>19</v>
      </c>
      <c r="F413" s="250" t="s">
        <v>732</v>
      </c>
      <c r="G413" s="248"/>
      <c r="H413" s="249" t="s">
        <v>19</v>
      </c>
      <c r="I413" s="251"/>
      <c r="J413" s="248"/>
      <c r="K413" s="248"/>
      <c r="L413" s="252"/>
      <c r="M413" s="253"/>
      <c r="N413" s="254"/>
      <c r="O413" s="254"/>
      <c r="P413" s="254"/>
      <c r="Q413" s="254"/>
      <c r="R413" s="254"/>
      <c r="S413" s="254"/>
      <c r="T413" s="254"/>
      <c r="U413" s="255"/>
      <c r="V413" s="15"/>
      <c r="W413" s="15"/>
      <c r="X413" s="15"/>
      <c r="Y413" s="15"/>
      <c r="Z413" s="15"/>
      <c r="AA413" s="15"/>
      <c r="AB413" s="15"/>
      <c r="AC413" s="15"/>
      <c r="AD413" s="15"/>
      <c r="AE413" s="15"/>
      <c r="AT413" s="256" t="s">
        <v>175</v>
      </c>
      <c r="AU413" s="256" t="s">
        <v>80</v>
      </c>
      <c r="AV413" s="15" t="s">
        <v>78</v>
      </c>
      <c r="AW413" s="15" t="s">
        <v>35</v>
      </c>
      <c r="AX413" s="15" t="s">
        <v>73</v>
      </c>
      <c r="AY413" s="256" t="s">
        <v>130</v>
      </c>
    </row>
    <row r="414" s="15" customFormat="1">
      <c r="A414" s="15"/>
      <c r="B414" s="247"/>
      <c r="C414" s="248"/>
      <c r="D414" s="210" t="s">
        <v>175</v>
      </c>
      <c r="E414" s="249" t="s">
        <v>19</v>
      </c>
      <c r="F414" s="250" t="s">
        <v>733</v>
      </c>
      <c r="G414" s="248"/>
      <c r="H414" s="249" t="s">
        <v>19</v>
      </c>
      <c r="I414" s="251"/>
      <c r="J414" s="248"/>
      <c r="K414" s="248"/>
      <c r="L414" s="252"/>
      <c r="M414" s="253"/>
      <c r="N414" s="254"/>
      <c r="O414" s="254"/>
      <c r="P414" s="254"/>
      <c r="Q414" s="254"/>
      <c r="R414" s="254"/>
      <c r="S414" s="254"/>
      <c r="T414" s="254"/>
      <c r="U414" s="255"/>
      <c r="V414" s="15"/>
      <c r="W414" s="15"/>
      <c r="X414" s="15"/>
      <c r="Y414" s="15"/>
      <c r="Z414" s="15"/>
      <c r="AA414" s="15"/>
      <c r="AB414" s="15"/>
      <c r="AC414" s="15"/>
      <c r="AD414" s="15"/>
      <c r="AE414" s="15"/>
      <c r="AT414" s="256" t="s">
        <v>175</v>
      </c>
      <c r="AU414" s="256" t="s">
        <v>80</v>
      </c>
      <c r="AV414" s="15" t="s">
        <v>78</v>
      </c>
      <c r="AW414" s="15" t="s">
        <v>35</v>
      </c>
      <c r="AX414" s="15" t="s">
        <v>73</v>
      </c>
      <c r="AY414" s="256" t="s">
        <v>130</v>
      </c>
    </row>
    <row r="415" s="15" customFormat="1">
      <c r="A415" s="15"/>
      <c r="B415" s="247"/>
      <c r="C415" s="248"/>
      <c r="D415" s="210" t="s">
        <v>175</v>
      </c>
      <c r="E415" s="249" t="s">
        <v>19</v>
      </c>
      <c r="F415" s="250" t="s">
        <v>734</v>
      </c>
      <c r="G415" s="248"/>
      <c r="H415" s="249" t="s">
        <v>19</v>
      </c>
      <c r="I415" s="251"/>
      <c r="J415" s="248"/>
      <c r="K415" s="248"/>
      <c r="L415" s="252"/>
      <c r="M415" s="253"/>
      <c r="N415" s="254"/>
      <c r="O415" s="254"/>
      <c r="P415" s="254"/>
      <c r="Q415" s="254"/>
      <c r="R415" s="254"/>
      <c r="S415" s="254"/>
      <c r="T415" s="254"/>
      <c r="U415" s="255"/>
      <c r="V415" s="15"/>
      <c r="W415" s="15"/>
      <c r="X415" s="15"/>
      <c r="Y415" s="15"/>
      <c r="Z415" s="15"/>
      <c r="AA415" s="15"/>
      <c r="AB415" s="15"/>
      <c r="AC415" s="15"/>
      <c r="AD415" s="15"/>
      <c r="AE415" s="15"/>
      <c r="AT415" s="256" t="s">
        <v>175</v>
      </c>
      <c r="AU415" s="256" t="s">
        <v>80</v>
      </c>
      <c r="AV415" s="15" t="s">
        <v>78</v>
      </c>
      <c r="AW415" s="15" t="s">
        <v>35</v>
      </c>
      <c r="AX415" s="15" t="s">
        <v>73</v>
      </c>
      <c r="AY415" s="256" t="s">
        <v>130</v>
      </c>
    </row>
    <row r="416" s="15" customFormat="1">
      <c r="A416" s="15"/>
      <c r="B416" s="247"/>
      <c r="C416" s="248"/>
      <c r="D416" s="210" t="s">
        <v>175</v>
      </c>
      <c r="E416" s="249" t="s">
        <v>19</v>
      </c>
      <c r="F416" s="250" t="s">
        <v>735</v>
      </c>
      <c r="G416" s="248"/>
      <c r="H416" s="249" t="s">
        <v>19</v>
      </c>
      <c r="I416" s="251"/>
      <c r="J416" s="248"/>
      <c r="K416" s="248"/>
      <c r="L416" s="252"/>
      <c r="M416" s="253"/>
      <c r="N416" s="254"/>
      <c r="O416" s="254"/>
      <c r="P416" s="254"/>
      <c r="Q416" s="254"/>
      <c r="R416" s="254"/>
      <c r="S416" s="254"/>
      <c r="T416" s="254"/>
      <c r="U416" s="255"/>
      <c r="V416" s="15"/>
      <c r="W416" s="15"/>
      <c r="X416" s="15"/>
      <c r="Y416" s="15"/>
      <c r="Z416" s="15"/>
      <c r="AA416" s="15"/>
      <c r="AB416" s="15"/>
      <c r="AC416" s="15"/>
      <c r="AD416" s="15"/>
      <c r="AE416" s="15"/>
      <c r="AT416" s="256" t="s">
        <v>175</v>
      </c>
      <c r="AU416" s="256" t="s">
        <v>80</v>
      </c>
      <c r="AV416" s="15" t="s">
        <v>78</v>
      </c>
      <c r="AW416" s="15" t="s">
        <v>35</v>
      </c>
      <c r="AX416" s="15" t="s">
        <v>73</v>
      </c>
      <c r="AY416" s="256" t="s">
        <v>130</v>
      </c>
    </row>
    <row r="417" s="15" customFormat="1">
      <c r="A417" s="15"/>
      <c r="B417" s="247"/>
      <c r="C417" s="248"/>
      <c r="D417" s="210" t="s">
        <v>175</v>
      </c>
      <c r="E417" s="249" t="s">
        <v>19</v>
      </c>
      <c r="F417" s="250" t="s">
        <v>736</v>
      </c>
      <c r="G417" s="248"/>
      <c r="H417" s="249" t="s">
        <v>19</v>
      </c>
      <c r="I417" s="251"/>
      <c r="J417" s="248"/>
      <c r="K417" s="248"/>
      <c r="L417" s="252"/>
      <c r="M417" s="253"/>
      <c r="N417" s="254"/>
      <c r="O417" s="254"/>
      <c r="P417" s="254"/>
      <c r="Q417" s="254"/>
      <c r="R417" s="254"/>
      <c r="S417" s="254"/>
      <c r="T417" s="254"/>
      <c r="U417" s="255"/>
      <c r="V417" s="15"/>
      <c r="W417" s="15"/>
      <c r="X417" s="15"/>
      <c r="Y417" s="15"/>
      <c r="Z417" s="15"/>
      <c r="AA417" s="15"/>
      <c r="AB417" s="15"/>
      <c r="AC417" s="15"/>
      <c r="AD417" s="15"/>
      <c r="AE417" s="15"/>
      <c r="AT417" s="256" t="s">
        <v>175</v>
      </c>
      <c r="AU417" s="256" t="s">
        <v>80</v>
      </c>
      <c r="AV417" s="15" t="s">
        <v>78</v>
      </c>
      <c r="AW417" s="15" t="s">
        <v>35</v>
      </c>
      <c r="AX417" s="15" t="s">
        <v>73</v>
      </c>
      <c r="AY417" s="256" t="s">
        <v>130</v>
      </c>
    </row>
    <row r="418" s="15" customFormat="1">
      <c r="A418" s="15"/>
      <c r="B418" s="247"/>
      <c r="C418" s="248"/>
      <c r="D418" s="210" t="s">
        <v>175</v>
      </c>
      <c r="E418" s="249" t="s">
        <v>19</v>
      </c>
      <c r="F418" s="250" t="s">
        <v>737</v>
      </c>
      <c r="G418" s="248"/>
      <c r="H418" s="249" t="s">
        <v>19</v>
      </c>
      <c r="I418" s="251"/>
      <c r="J418" s="248"/>
      <c r="K418" s="248"/>
      <c r="L418" s="252"/>
      <c r="M418" s="253"/>
      <c r="N418" s="254"/>
      <c r="O418" s="254"/>
      <c r="P418" s="254"/>
      <c r="Q418" s="254"/>
      <c r="R418" s="254"/>
      <c r="S418" s="254"/>
      <c r="T418" s="254"/>
      <c r="U418" s="255"/>
      <c r="V418" s="15"/>
      <c r="W418" s="15"/>
      <c r="X418" s="15"/>
      <c r="Y418" s="15"/>
      <c r="Z418" s="15"/>
      <c r="AA418" s="15"/>
      <c r="AB418" s="15"/>
      <c r="AC418" s="15"/>
      <c r="AD418" s="15"/>
      <c r="AE418" s="15"/>
      <c r="AT418" s="256" t="s">
        <v>175</v>
      </c>
      <c r="AU418" s="256" t="s">
        <v>80</v>
      </c>
      <c r="AV418" s="15" t="s">
        <v>78</v>
      </c>
      <c r="AW418" s="15" t="s">
        <v>35</v>
      </c>
      <c r="AX418" s="15" t="s">
        <v>73</v>
      </c>
      <c r="AY418" s="256" t="s">
        <v>130</v>
      </c>
    </row>
    <row r="419" s="15" customFormat="1">
      <c r="A419" s="15"/>
      <c r="B419" s="247"/>
      <c r="C419" s="248"/>
      <c r="D419" s="210" t="s">
        <v>175</v>
      </c>
      <c r="E419" s="249" t="s">
        <v>19</v>
      </c>
      <c r="F419" s="250" t="s">
        <v>738</v>
      </c>
      <c r="G419" s="248"/>
      <c r="H419" s="249" t="s">
        <v>19</v>
      </c>
      <c r="I419" s="251"/>
      <c r="J419" s="248"/>
      <c r="K419" s="248"/>
      <c r="L419" s="252"/>
      <c r="M419" s="253"/>
      <c r="N419" s="254"/>
      <c r="O419" s="254"/>
      <c r="P419" s="254"/>
      <c r="Q419" s="254"/>
      <c r="R419" s="254"/>
      <c r="S419" s="254"/>
      <c r="T419" s="254"/>
      <c r="U419" s="255"/>
      <c r="V419" s="15"/>
      <c r="W419" s="15"/>
      <c r="X419" s="15"/>
      <c r="Y419" s="15"/>
      <c r="Z419" s="15"/>
      <c r="AA419" s="15"/>
      <c r="AB419" s="15"/>
      <c r="AC419" s="15"/>
      <c r="AD419" s="15"/>
      <c r="AE419" s="15"/>
      <c r="AT419" s="256" t="s">
        <v>175</v>
      </c>
      <c r="AU419" s="256" t="s">
        <v>80</v>
      </c>
      <c r="AV419" s="15" t="s">
        <v>78</v>
      </c>
      <c r="AW419" s="15" t="s">
        <v>35</v>
      </c>
      <c r="AX419" s="15" t="s">
        <v>73</v>
      </c>
      <c r="AY419" s="256" t="s">
        <v>130</v>
      </c>
    </row>
    <row r="420" s="15" customFormat="1">
      <c r="A420" s="15"/>
      <c r="B420" s="247"/>
      <c r="C420" s="248"/>
      <c r="D420" s="210" t="s">
        <v>175</v>
      </c>
      <c r="E420" s="249" t="s">
        <v>19</v>
      </c>
      <c r="F420" s="250" t="s">
        <v>739</v>
      </c>
      <c r="G420" s="248"/>
      <c r="H420" s="249" t="s">
        <v>19</v>
      </c>
      <c r="I420" s="251"/>
      <c r="J420" s="248"/>
      <c r="K420" s="248"/>
      <c r="L420" s="252"/>
      <c r="M420" s="253"/>
      <c r="N420" s="254"/>
      <c r="O420" s="254"/>
      <c r="P420" s="254"/>
      <c r="Q420" s="254"/>
      <c r="R420" s="254"/>
      <c r="S420" s="254"/>
      <c r="T420" s="254"/>
      <c r="U420" s="255"/>
      <c r="V420" s="15"/>
      <c r="W420" s="15"/>
      <c r="X420" s="15"/>
      <c r="Y420" s="15"/>
      <c r="Z420" s="15"/>
      <c r="AA420" s="15"/>
      <c r="AB420" s="15"/>
      <c r="AC420" s="15"/>
      <c r="AD420" s="15"/>
      <c r="AE420" s="15"/>
      <c r="AT420" s="256" t="s">
        <v>175</v>
      </c>
      <c r="AU420" s="256" t="s">
        <v>80</v>
      </c>
      <c r="AV420" s="15" t="s">
        <v>78</v>
      </c>
      <c r="AW420" s="15" t="s">
        <v>35</v>
      </c>
      <c r="AX420" s="15" t="s">
        <v>73</v>
      </c>
      <c r="AY420" s="256" t="s">
        <v>130</v>
      </c>
    </row>
    <row r="421" s="15" customFormat="1">
      <c r="A421" s="15"/>
      <c r="B421" s="247"/>
      <c r="C421" s="248"/>
      <c r="D421" s="210" t="s">
        <v>175</v>
      </c>
      <c r="E421" s="249" t="s">
        <v>19</v>
      </c>
      <c r="F421" s="250" t="s">
        <v>740</v>
      </c>
      <c r="G421" s="248"/>
      <c r="H421" s="249" t="s">
        <v>19</v>
      </c>
      <c r="I421" s="251"/>
      <c r="J421" s="248"/>
      <c r="K421" s="248"/>
      <c r="L421" s="252"/>
      <c r="M421" s="253"/>
      <c r="N421" s="254"/>
      <c r="O421" s="254"/>
      <c r="P421" s="254"/>
      <c r="Q421" s="254"/>
      <c r="R421" s="254"/>
      <c r="S421" s="254"/>
      <c r="T421" s="254"/>
      <c r="U421" s="255"/>
      <c r="V421" s="15"/>
      <c r="W421" s="15"/>
      <c r="X421" s="15"/>
      <c r="Y421" s="15"/>
      <c r="Z421" s="15"/>
      <c r="AA421" s="15"/>
      <c r="AB421" s="15"/>
      <c r="AC421" s="15"/>
      <c r="AD421" s="15"/>
      <c r="AE421" s="15"/>
      <c r="AT421" s="256" t="s">
        <v>175</v>
      </c>
      <c r="AU421" s="256" t="s">
        <v>80</v>
      </c>
      <c r="AV421" s="15" t="s">
        <v>78</v>
      </c>
      <c r="AW421" s="15" t="s">
        <v>35</v>
      </c>
      <c r="AX421" s="15" t="s">
        <v>73</v>
      </c>
      <c r="AY421" s="256" t="s">
        <v>130</v>
      </c>
    </row>
    <row r="422" s="15" customFormat="1">
      <c r="A422" s="15"/>
      <c r="B422" s="247"/>
      <c r="C422" s="248"/>
      <c r="D422" s="210" t="s">
        <v>175</v>
      </c>
      <c r="E422" s="249" t="s">
        <v>19</v>
      </c>
      <c r="F422" s="250" t="s">
        <v>741</v>
      </c>
      <c r="G422" s="248"/>
      <c r="H422" s="249" t="s">
        <v>19</v>
      </c>
      <c r="I422" s="251"/>
      <c r="J422" s="248"/>
      <c r="K422" s="248"/>
      <c r="L422" s="252"/>
      <c r="M422" s="253"/>
      <c r="N422" s="254"/>
      <c r="O422" s="254"/>
      <c r="P422" s="254"/>
      <c r="Q422" s="254"/>
      <c r="R422" s="254"/>
      <c r="S422" s="254"/>
      <c r="T422" s="254"/>
      <c r="U422" s="255"/>
      <c r="V422" s="15"/>
      <c r="W422" s="15"/>
      <c r="X422" s="15"/>
      <c r="Y422" s="15"/>
      <c r="Z422" s="15"/>
      <c r="AA422" s="15"/>
      <c r="AB422" s="15"/>
      <c r="AC422" s="15"/>
      <c r="AD422" s="15"/>
      <c r="AE422" s="15"/>
      <c r="AT422" s="256" t="s">
        <v>175</v>
      </c>
      <c r="AU422" s="256" t="s">
        <v>80</v>
      </c>
      <c r="AV422" s="15" t="s">
        <v>78</v>
      </c>
      <c r="AW422" s="15" t="s">
        <v>35</v>
      </c>
      <c r="AX422" s="15" t="s">
        <v>73</v>
      </c>
      <c r="AY422" s="256" t="s">
        <v>130</v>
      </c>
    </row>
    <row r="423" s="15" customFormat="1">
      <c r="A423" s="15"/>
      <c r="B423" s="247"/>
      <c r="C423" s="248"/>
      <c r="D423" s="210" t="s">
        <v>175</v>
      </c>
      <c r="E423" s="249" t="s">
        <v>19</v>
      </c>
      <c r="F423" s="250" t="s">
        <v>742</v>
      </c>
      <c r="G423" s="248"/>
      <c r="H423" s="249" t="s">
        <v>19</v>
      </c>
      <c r="I423" s="251"/>
      <c r="J423" s="248"/>
      <c r="K423" s="248"/>
      <c r="L423" s="252"/>
      <c r="M423" s="253"/>
      <c r="N423" s="254"/>
      <c r="O423" s="254"/>
      <c r="P423" s="254"/>
      <c r="Q423" s="254"/>
      <c r="R423" s="254"/>
      <c r="S423" s="254"/>
      <c r="T423" s="254"/>
      <c r="U423" s="255"/>
      <c r="V423" s="15"/>
      <c r="W423" s="15"/>
      <c r="X423" s="15"/>
      <c r="Y423" s="15"/>
      <c r="Z423" s="15"/>
      <c r="AA423" s="15"/>
      <c r="AB423" s="15"/>
      <c r="AC423" s="15"/>
      <c r="AD423" s="15"/>
      <c r="AE423" s="15"/>
      <c r="AT423" s="256" t="s">
        <v>175</v>
      </c>
      <c r="AU423" s="256" t="s">
        <v>80</v>
      </c>
      <c r="AV423" s="15" t="s">
        <v>78</v>
      </c>
      <c r="AW423" s="15" t="s">
        <v>35</v>
      </c>
      <c r="AX423" s="15" t="s">
        <v>73</v>
      </c>
      <c r="AY423" s="256" t="s">
        <v>130</v>
      </c>
    </row>
    <row r="424" s="15" customFormat="1">
      <c r="A424" s="15"/>
      <c r="B424" s="247"/>
      <c r="C424" s="248"/>
      <c r="D424" s="210" t="s">
        <v>175</v>
      </c>
      <c r="E424" s="249" t="s">
        <v>19</v>
      </c>
      <c r="F424" s="250" t="s">
        <v>743</v>
      </c>
      <c r="G424" s="248"/>
      <c r="H424" s="249" t="s">
        <v>19</v>
      </c>
      <c r="I424" s="251"/>
      <c r="J424" s="248"/>
      <c r="K424" s="248"/>
      <c r="L424" s="252"/>
      <c r="M424" s="253"/>
      <c r="N424" s="254"/>
      <c r="O424" s="254"/>
      <c r="P424" s="254"/>
      <c r="Q424" s="254"/>
      <c r="R424" s="254"/>
      <c r="S424" s="254"/>
      <c r="T424" s="254"/>
      <c r="U424" s="255"/>
      <c r="V424" s="15"/>
      <c r="W424" s="15"/>
      <c r="X424" s="15"/>
      <c r="Y424" s="15"/>
      <c r="Z424" s="15"/>
      <c r="AA424" s="15"/>
      <c r="AB424" s="15"/>
      <c r="AC424" s="15"/>
      <c r="AD424" s="15"/>
      <c r="AE424" s="15"/>
      <c r="AT424" s="256" t="s">
        <v>175</v>
      </c>
      <c r="AU424" s="256" t="s">
        <v>80</v>
      </c>
      <c r="AV424" s="15" t="s">
        <v>78</v>
      </c>
      <c r="AW424" s="15" t="s">
        <v>35</v>
      </c>
      <c r="AX424" s="15" t="s">
        <v>73</v>
      </c>
      <c r="AY424" s="256" t="s">
        <v>130</v>
      </c>
    </row>
    <row r="425" s="15" customFormat="1">
      <c r="A425" s="15"/>
      <c r="B425" s="247"/>
      <c r="C425" s="248"/>
      <c r="D425" s="210" t="s">
        <v>175</v>
      </c>
      <c r="E425" s="249" t="s">
        <v>19</v>
      </c>
      <c r="F425" s="250" t="s">
        <v>744</v>
      </c>
      <c r="G425" s="248"/>
      <c r="H425" s="249" t="s">
        <v>19</v>
      </c>
      <c r="I425" s="251"/>
      <c r="J425" s="248"/>
      <c r="K425" s="248"/>
      <c r="L425" s="252"/>
      <c r="M425" s="253"/>
      <c r="N425" s="254"/>
      <c r="O425" s="254"/>
      <c r="P425" s="254"/>
      <c r="Q425" s="254"/>
      <c r="R425" s="254"/>
      <c r="S425" s="254"/>
      <c r="T425" s="254"/>
      <c r="U425" s="255"/>
      <c r="V425" s="15"/>
      <c r="W425" s="15"/>
      <c r="X425" s="15"/>
      <c r="Y425" s="15"/>
      <c r="Z425" s="15"/>
      <c r="AA425" s="15"/>
      <c r="AB425" s="15"/>
      <c r="AC425" s="15"/>
      <c r="AD425" s="15"/>
      <c r="AE425" s="15"/>
      <c r="AT425" s="256" t="s">
        <v>175</v>
      </c>
      <c r="AU425" s="256" t="s">
        <v>80</v>
      </c>
      <c r="AV425" s="15" t="s">
        <v>78</v>
      </c>
      <c r="AW425" s="15" t="s">
        <v>35</v>
      </c>
      <c r="AX425" s="15" t="s">
        <v>73</v>
      </c>
      <c r="AY425" s="256" t="s">
        <v>130</v>
      </c>
    </row>
    <row r="426" s="15" customFormat="1">
      <c r="A426" s="15"/>
      <c r="B426" s="247"/>
      <c r="C426" s="248"/>
      <c r="D426" s="210" t="s">
        <v>175</v>
      </c>
      <c r="E426" s="249" t="s">
        <v>19</v>
      </c>
      <c r="F426" s="250" t="s">
        <v>745</v>
      </c>
      <c r="G426" s="248"/>
      <c r="H426" s="249" t="s">
        <v>19</v>
      </c>
      <c r="I426" s="251"/>
      <c r="J426" s="248"/>
      <c r="K426" s="248"/>
      <c r="L426" s="252"/>
      <c r="M426" s="253"/>
      <c r="N426" s="254"/>
      <c r="O426" s="254"/>
      <c r="P426" s="254"/>
      <c r="Q426" s="254"/>
      <c r="R426" s="254"/>
      <c r="S426" s="254"/>
      <c r="T426" s="254"/>
      <c r="U426" s="255"/>
      <c r="V426" s="15"/>
      <c r="W426" s="15"/>
      <c r="X426" s="15"/>
      <c r="Y426" s="15"/>
      <c r="Z426" s="15"/>
      <c r="AA426" s="15"/>
      <c r="AB426" s="15"/>
      <c r="AC426" s="15"/>
      <c r="AD426" s="15"/>
      <c r="AE426" s="15"/>
      <c r="AT426" s="256" t="s">
        <v>175</v>
      </c>
      <c r="AU426" s="256" t="s">
        <v>80</v>
      </c>
      <c r="AV426" s="15" t="s">
        <v>78</v>
      </c>
      <c r="AW426" s="15" t="s">
        <v>35</v>
      </c>
      <c r="AX426" s="15" t="s">
        <v>73</v>
      </c>
      <c r="AY426" s="256" t="s">
        <v>130</v>
      </c>
    </row>
    <row r="427" s="15" customFormat="1">
      <c r="A427" s="15"/>
      <c r="B427" s="247"/>
      <c r="C427" s="248"/>
      <c r="D427" s="210" t="s">
        <v>175</v>
      </c>
      <c r="E427" s="249" t="s">
        <v>19</v>
      </c>
      <c r="F427" s="250" t="s">
        <v>746</v>
      </c>
      <c r="G427" s="248"/>
      <c r="H427" s="249" t="s">
        <v>19</v>
      </c>
      <c r="I427" s="251"/>
      <c r="J427" s="248"/>
      <c r="K427" s="248"/>
      <c r="L427" s="252"/>
      <c r="M427" s="253"/>
      <c r="N427" s="254"/>
      <c r="O427" s="254"/>
      <c r="P427" s="254"/>
      <c r="Q427" s="254"/>
      <c r="R427" s="254"/>
      <c r="S427" s="254"/>
      <c r="T427" s="254"/>
      <c r="U427" s="255"/>
      <c r="V427" s="15"/>
      <c r="W427" s="15"/>
      <c r="X427" s="15"/>
      <c r="Y427" s="15"/>
      <c r="Z427" s="15"/>
      <c r="AA427" s="15"/>
      <c r="AB427" s="15"/>
      <c r="AC427" s="15"/>
      <c r="AD427" s="15"/>
      <c r="AE427" s="15"/>
      <c r="AT427" s="256" t="s">
        <v>175</v>
      </c>
      <c r="AU427" s="256" t="s">
        <v>80</v>
      </c>
      <c r="AV427" s="15" t="s">
        <v>78</v>
      </c>
      <c r="AW427" s="15" t="s">
        <v>35</v>
      </c>
      <c r="AX427" s="15" t="s">
        <v>73</v>
      </c>
      <c r="AY427" s="256" t="s">
        <v>130</v>
      </c>
    </row>
    <row r="428" s="15" customFormat="1">
      <c r="A428" s="15"/>
      <c r="B428" s="247"/>
      <c r="C428" s="248"/>
      <c r="D428" s="210" t="s">
        <v>175</v>
      </c>
      <c r="E428" s="249" t="s">
        <v>19</v>
      </c>
      <c r="F428" s="250" t="s">
        <v>747</v>
      </c>
      <c r="G428" s="248"/>
      <c r="H428" s="249" t="s">
        <v>19</v>
      </c>
      <c r="I428" s="251"/>
      <c r="J428" s="248"/>
      <c r="K428" s="248"/>
      <c r="L428" s="252"/>
      <c r="M428" s="253"/>
      <c r="N428" s="254"/>
      <c r="O428" s="254"/>
      <c r="P428" s="254"/>
      <c r="Q428" s="254"/>
      <c r="R428" s="254"/>
      <c r="S428" s="254"/>
      <c r="T428" s="254"/>
      <c r="U428" s="255"/>
      <c r="V428" s="15"/>
      <c r="W428" s="15"/>
      <c r="X428" s="15"/>
      <c r="Y428" s="15"/>
      <c r="Z428" s="15"/>
      <c r="AA428" s="15"/>
      <c r="AB428" s="15"/>
      <c r="AC428" s="15"/>
      <c r="AD428" s="15"/>
      <c r="AE428" s="15"/>
      <c r="AT428" s="256" t="s">
        <v>175</v>
      </c>
      <c r="AU428" s="256" t="s">
        <v>80</v>
      </c>
      <c r="AV428" s="15" t="s">
        <v>78</v>
      </c>
      <c r="AW428" s="15" t="s">
        <v>35</v>
      </c>
      <c r="AX428" s="15" t="s">
        <v>73</v>
      </c>
      <c r="AY428" s="256" t="s">
        <v>130</v>
      </c>
    </row>
    <row r="429" s="15" customFormat="1">
      <c r="A429" s="15"/>
      <c r="B429" s="247"/>
      <c r="C429" s="248"/>
      <c r="D429" s="210" t="s">
        <v>175</v>
      </c>
      <c r="E429" s="249" t="s">
        <v>19</v>
      </c>
      <c r="F429" s="250" t="s">
        <v>748</v>
      </c>
      <c r="G429" s="248"/>
      <c r="H429" s="249" t="s">
        <v>19</v>
      </c>
      <c r="I429" s="251"/>
      <c r="J429" s="248"/>
      <c r="K429" s="248"/>
      <c r="L429" s="252"/>
      <c r="M429" s="253"/>
      <c r="N429" s="254"/>
      <c r="O429" s="254"/>
      <c r="P429" s="254"/>
      <c r="Q429" s="254"/>
      <c r="R429" s="254"/>
      <c r="S429" s="254"/>
      <c r="T429" s="254"/>
      <c r="U429" s="255"/>
      <c r="V429" s="15"/>
      <c r="W429" s="15"/>
      <c r="X429" s="15"/>
      <c r="Y429" s="15"/>
      <c r="Z429" s="15"/>
      <c r="AA429" s="15"/>
      <c r="AB429" s="15"/>
      <c r="AC429" s="15"/>
      <c r="AD429" s="15"/>
      <c r="AE429" s="15"/>
      <c r="AT429" s="256" t="s">
        <v>175</v>
      </c>
      <c r="AU429" s="256" t="s">
        <v>80</v>
      </c>
      <c r="AV429" s="15" t="s">
        <v>78</v>
      </c>
      <c r="AW429" s="15" t="s">
        <v>35</v>
      </c>
      <c r="AX429" s="15" t="s">
        <v>73</v>
      </c>
      <c r="AY429" s="256" t="s">
        <v>130</v>
      </c>
    </row>
    <row r="430" s="15" customFormat="1">
      <c r="A430" s="15"/>
      <c r="B430" s="247"/>
      <c r="C430" s="248"/>
      <c r="D430" s="210" t="s">
        <v>175</v>
      </c>
      <c r="E430" s="249" t="s">
        <v>19</v>
      </c>
      <c r="F430" s="250" t="s">
        <v>749</v>
      </c>
      <c r="G430" s="248"/>
      <c r="H430" s="249" t="s">
        <v>19</v>
      </c>
      <c r="I430" s="251"/>
      <c r="J430" s="248"/>
      <c r="K430" s="248"/>
      <c r="L430" s="252"/>
      <c r="M430" s="253"/>
      <c r="N430" s="254"/>
      <c r="O430" s="254"/>
      <c r="P430" s="254"/>
      <c r="Q430" s="254"/>
      <c r="R430" s="254"/>
      <c r="S430" s="254"/>
      <c r="T430" s="254"/>
      <c r="U430" s="255"/>
      <c r="V430" s="15"/>
      <c r="W430" s="15"/>
      <c r="X430" s="15"/>
      <c r="Y430" s="15"/>
      <c r="Z430" s="15"/>
      <c r="AA430" s="15"/>
      <c r="AB430" s="15"/>
      <c r="AC430" s="15"/>
      <c r="AD430" s="15"/>
      <c r="AE430" s="15"/>
      <c r="AT430" s="256" t="s">
        <v>175</v>
      </c>
      <c r="AU430" s="256" t="s">
        <v>80</v>
      </c>
      <c r="AV430" s="15" t="s">
        <v>78</v>
      </c>
      <c r="AW430" s="15" t="s">
        <v>35</v>
      </c>
      <c r="AX430" s="15" t="s">
        <v>73</v>
      </c>
      <c r="AY430" s="256" t="s">
        <v>130</v>
      </c>
    </row>
    <row r="431" s="15" customFormat="1">
      <c r="A431" s="15"/>
      <c r="B431" s="247"/>
      <c r="C431" s="248"/>
      <c r="D431" s="210" t="s">
        <v>175</v>
      </c>
      <c r="E431" s="249" t="s">
        <v>19</v>
      </c>
      <c r="F431" s="250" t="s">
        <v>750</v>
      </c>
      <c r="G431" s="248"/>
      <c r="H431" s="249" t="s">
        <v>19</v>
      </c>
      <c r="I431" s="251"/>
      <c r="J431" s="248"/>
      <c r="K431" s="248"/>
      <c r="L431" s="252"/>
      <c r="M431" s="253"/>
      <c r="N431" s="254"/>
      <c r="O431" s="254"/>
      <c r="P431" s="254"/>
      <c r="Q431" s="254"/>
      <c r="R431" s="254"/>
      <c r="S431" s="254"/>
      <c r="T431" s="254"/>
      <c r="U431" s="255"/>
      <c r="V431" s="15"/>
      <c r="W431" s="15"/>
      <c r="X431" s="15"/>
      <c r="Y431" s="15"/>
      <c r="Z431" s="15"/>
      <c r="AA431" s="15"/>
      <c r="AB431" s="15"/>
      <c r="AC431" s="15"/>
      <c r="AD431" s="15"/>
      <c r="AE431" s="15"/>
      <c r="AT431" s="256" t="s">
        <v>175</v>
      </c>
      <c r="AU431" s="256" t="s">
        <v>80</v>
      </c>
      <c r="AV431" s="15" t="s">
        <v>78</v>
      </c>
      <c r="AW431" s="15" t="s">
        <v>35</v>
      </c>
      <c r="AX431" s="15" t="s">
        <v>73</v>
      </c>
      <c r="AY431" s="256" t="s">
        <v>130</v>
      </c>
    </row>
    <row r="432" s="15" customFormat="1">
      <c r="A432" s="15"/>
      <c r="B432" s="247"/>
      <c r="C432" s="248"/>
      <c r="D432" s="210" t="s">
        <v>175</v>
      </c>
      <c r="E432" s="249" t="s">
        <v>19</v>
      </c>
      <c r="F432" s="250" t="s">
        <v>751</v>
      </c>
      <c r="G432" s="248"/>
      <c r="H432" s="249" t="s">
        <v>19</v>
      </c>
      <c r="I432" s="251"/>
      <c r="J432" s="248"/>
      <c r="K432" s="248"/>
      <c r="L432" s="252"/>
      <c r="M432" s="253"/>
      <c r="N432" s="254"/>
      <c r="O432" s="254"/>
      <c r="P432" s="254"/>
      <c r="Q432" s="254"/>
      <c r="R432" s="254"/>
      <c r="S432" s="254"/>
      <c r="T432" s="254"/>
      <c r="U432" s="255"/>
      <c r="V432" s="15"/>
      <c r="W432" s="15"/>
      <c r="X432" s="15"/>
      <c r="Y432" s="15"/>
      <c r="Z432" s="15"/>
      <c r="AA432" s="15"/>
      <c r="AB432" s="15"/>
      <c r="AC432" s="15"/>
      <c r="AD432" s="15"/>
      <c r="AE432" s="15"/>
      <c r="AT432" s="256" t="s">
        <v>175</v>
      </c>
      <c r="AU432" s="256" t="s">
        <v>80</v>
      </c>
      <c r="AV432" s="15" t="s">
        <v>78</v>
      </c>
      <c r="AW432" s="15" t="s">
        <v>35</v>
      </c>
      <c r="AX432" s="15" t="s">
        <v>73</v>
      </c>
      <c r="AY432" s="256" t="s">
        <v>130</v>
      </c>
    </row>
    <row r="433" s="15" customFormat="1">
      <c r="A433" s="15"/>
      <c r="B433" s="247"/>
      <c r="C433" s="248"/>
      <c r="D433" s="210" t="s">
        <v>175</v>
      </c>
      <c r="E433" s="249" t="s">
        <v>19</v>
      </c>
      <c r="F433" s="250" t="s">
        <v>752</v>
      </c>
      <c r="G433" s="248"/>
      <c r="H433" s="249" t="s">
        <v>19</v>
      </c>
      <c r="I433" s="251"/>
      <c r="J433" s="248"/>
      <c r="K433" s="248"/>
      <c r="L433" s="252"/>
      <c r="M433" s="253"/>
      <c r="N433" s="254"/>
      <c r="O433" s="254"/>
      <c r="P433" s="254"/>
      <c r="Q433" s="254"/>
      <c r="R433" s="254"/>
      <c r="S433" s="254"/>
      <c r="T433" s="254"/>
      <c r="U433" s="255"/>
      <c r="V433" s="15"/>
      <c r="W433" s="15"/>
      <c r="X433" s="15"/>
      <c r="Y433" s="15"/>
      <c r="Z433" s="15"/>
      <c r="AA433" s="15"/>
      <c r="AB433" s="15"/>
      <c r="AC433" s="15"/>
      <c r="AD433" s="15"/>
      <c r="AE433" s="15"/>
      <c r="AT433" s="256" t="s">
        <v>175</v>
      </c>
      <c r="AU433" s="256" t="s">
        <v>80</v>
      </c>
      <c r="AV433" s="15" t="s">
        <v>78</v>
      </c>
      <c r="AW433" s="15" t="s">
        <v>35</v>
      </c>
      <c r="AX433" s="15" t="s">
        <v>73</v>
      </c>
      <c r="AY433" s="256" t="s">
        <v>130</v>
      </c>
    </row>
    <row r="434" s="15" customFormat="1">
      <c r="A434" s="15"/>
      <c r="B434" s="247"/>
      <c r="C434" s="248"/>
      <c r="D434" s="210" t="s">
        <v>175</v>
      </c>
      <c r="E434" s="249" t="s">
        <v>19</v>
      </c>
      <c r="F434" s="250" t="s">
        <v>753</v>
      </c>
      <c r="G434" s="248"/>
      <c r="H434" s="249" t="s">
        <v>19</v>
      </c>
      <c r="I434" s="251"/>
      <c r="J434" s="248"/>
      <c r="K434" s="248"/>
      <c r="L434" s="252"/>
      <c r="M434" s="253"/>
      <c r="N434" s="254"/>
      <c r="O434" s="254"/>
      <c r="P434" s="254"/>
      <c r="Q434" s="254"/>
      <c r="R434" s="254"/>
      <c r="S434" s="254"/>
      <c r="T434" s="254"/>
      <c r="U434" s="255"/>
      <c r="V434" s="15"/>
      <c r="W434" s="15"/>
      <c r="X434" s="15"/>
      <c r="Y434" s="15"/>
      <c r="Z434" s="15"/>
      <c r="AA434" s="15"/>
      <c r="AB434" s="15"/>
      <c r="AC434" s="15"/>
      <c r="AD434" s="15"/>
      <c r="AE434" s="15"/>
      <c r="AT434" s="256" t="s">
        <v>175</v>
      </c>
      <c r="AU434" s="256" t="s">
        <v>80</v>
      </c>
      <c r="AV434" s="15" t="s">
        <v>78</v>
      </c>
      <c r="AW434" s="15" t="s">
        <v>35</v>
      </c>
      <c r="AX434" s="15" t="s">
        <v>73</v>
      </c>
      <c r="AY434" s="256" t="s">
        <v>130</v>
      </c>
    </row>
    <row r="435" s="15" customFormat="1">
      <c r="A435" s="15"/>
      <c r="B435" s="247"/>
      <c r="C435" s="248"/>
      <c r="D435" s="210" t="s">
        <v>175</v>
      </c>
      <c r="E435" s="249" t="s">
        <v>19</v>
      </c>
      <c r="F435" s="250" t="s">
        <v>754</v>
      </c>
      <c r="G435" s="248"/>
      <c r="H435" s="249" t="s">
        <v>19</v>
      </c>
      <c r="I435" s="251"/>
      <c r="J435" s="248"/>
      <c r="K435" s="248"/>
      <c r="L435" s="252"/>
      <c r="M435" s="253"/>
      <c r="N435" s="254"/>
      <c r="O435" s="254"/>
      <c r="P435" s="254"/>
      <c r="Q435" s="254"/>
      <c r="R435" s="254"/>
      <c r="S435" s="254"/>
      <c r="T435" s="254"/>
      <c r="U435" s="255"/>
      <c r="V435" s="15"/>
      <c r="W435" s="15"/>
      <c r="X435" s="15"/>
      <c r="Y435" s="15"/>
      <c r="Z435" s="15"/>
      <c r="AA435" s="15"/>
      <c r="AB435" s="15"/>
      <c r="AC435" s="15"/>
      <c r="AD435" s="15"/>
      <c r="AE435" s="15"/>
      <c r="AT435" s="256" t="s">
        <v>175</v>
      </c>
      <c r="AU435" s="256" t="s">
        <v>80</v>
      </c>
      <c r="AV435" s="15" t="s">
        <v>78</v>
      </c>
      <c r="AW435" s="15" t="s">
        <v>35</v>
      </c>
      <c r="AX435" s="15" t="s">
        <v>73</v>
      </c>
      <c r="AY435" s="256" t="s">
        <v>130</v>
      </c>
    </row>
    <row r="436" s="15" customFormat="1">
      <c r="A436" s="15"/>
      <c r="B436" s="247"/>
      <c r="C436" s="248"/>
      <c r="D436" s="210" t="s">
        <v>175</v>
      </c>
      <c r="E436" s="249" t="s">
        <v>19</v>
      </c>
      <c r="F436" s="250" t="s">
        <v>755</v>
      </c>
      <c r="G436" s="248"/>
      <c r="H436" s="249" t="s">
        <v>19</v>
      </c>
      <c r="I436" s="251"/>
      <c r="J436" s="248"/>
      <c r="K436" s="248"/>
      <c r="L436" s="252"/>
      <c r="M436" s="253"/>
      <c r="N436" s="254"/>
      <c r="O436" s="254"/>
      <c r="P436" s="254"/>
      <c r="Q436" s="254"/>
      <c r="R436" s="254"/>
      <c r="S436" s="254"/>
      <c r="T436" s="254"/>
      <c r="U436" s="255"/>
      <c r="V436" s="15"/>
      <c r="W436" s="15"/>
      <c r="X436" s="15"/>
      <c r="Y436" s="15"/>
      <c r="Z436" s="15"/>
      <c r="AA436" s="15"/>
      <c r="AB436" s="15"/>
      <c r="AC436" s="15"/>
      <c r="AD436" s="15"/>
      <c r="AE436" s="15"/>
      <c r="AT436" s="256" t="s">
        <v>175</v>
      </c>
      <c r="AU436" s="256" t="s">
        <v>80</v>
      </c>
      <c r="AV436" s="15" t="s">
        <v>78</v>
      </c>
      <c r="AW436" s="15" t="s">
        <v>35</v>
      </c>
      <c r="AX436" s="15" t="s">
        <v>73</v>
      </c>
      <c r="AY436" s="256" t="s">
        <v>130</v>
      </c>
    </row>
    <row r="437" s="15" customFormat="1">
      <c r="A437" s="15"/>
      <c r="B437" s="247"/>
      <c r="C437" s="248"/>
      <c r="D437" s="210" t="s">
        <v>175</v>
      </c>
      <c r="E437" s="249" t="s">
        <v>19</v>
      </c>
      <c r="F437" s="250" t="s">
        <v>756</v>
      </c>
      <c r="G437" s="248"/>
      <c r="H437" s="249" t="s">
        <v>19</v>
      </c>
      <c r="I437" s="251"/>
      <c r="J437" s="248"/>
      <c r="K437" s="248"/>
      <c r="L437" s="252"/>
      <c r="M437" s="253"/>
      <c r="N437" s="254"/>
      <c r="O437" s="254"/>
      <c r="P437" s="254"/>
      <c r="Q437" s="254"/>
      <c r="R437" s="254"/>
      <c r="S437" s="254"/>
      <c r="T437" s="254"/>
      <c r="U437" s="255"/>
      <c r="V437" s="15"/>
      <c r="W437" s="15"/>
      <c r="X437" s="15"/>
      <c r="Y437" s="15"/>
      <c r="Z437" s="15"/>
      <c r="AA437" s="15"/>
      <c r="AB437" s="15"/>
      <c r="AC437" s="15"/>
      <c r="AD437" s="15"/>
      <c r="AE437" s="15"/>
      <c r="AT437" s="256" t="s">
        <v>175</v>
      </c>
      <c r="AU437" s="256" t="s">
        <v>80</v>
      </c>
      <c r="AV437" s="15" t="s">
        <v>78</v>
      </c>
      <c r="AW437" s="15" t="s">
        <v>35</v>
      </c>
      <c r="AX437" s="15" t="s">
        <v>73</v>
      </c>
      <c r="AY437" s="256" t="s">
        <v>130</v>
      </c>
    </row>
    <row r="438" s="15" customFormat="1">
      <c r="A438" s="15"/>
      <c r="B438" s="247"/>
      <c r="C438" s="248"/>
      <c r="D438" s="210" t="s">
        <v>175</v>
      </c>
      <c r="E438" s="249" t="s">
        <v>19</v>
      </c>
      <c r="F438" s="250" t="s">
        <v>757</v>
      </c>
      <c r="G438" s="248"/>
      <c r="H438" s="249" t="s">
        <v>19</v>
      </c>
      <c r="I438" s="251"/>
      <c r="J438" s="248"/>
      <c r="K438" s="248"/>
      <c r="L438" s="252"/>
      <c r="M438" s="253"/>
      <c r="N438" s="254"/>
      <c r="O438" s="254"/>
      <c r="P438" s="254"/>
      <c r="Q438" s="254"/>
      <c r="R438" s="254"/>
      <c r="S438" s="254"/>
      <c r="T438" s="254"/>
      <c r="U438" s="255"/>
      <c r="V438" s="15"/>
      <c r="W438" s="15"/>
      <c r="X438" s="15"/>
      <c r="Y438" s="15"/>
      <c r="Z438" s="15"/>
      <c r="AA438" s="15"/>
      <c r="AB438" s="15"/>
      <c r="AC438" s="15"/>
      <c r="AD438" s="15"/>
      <c r="AE438" s="15"/>
      <c r="AT438" s="256" t="s">
        <v>175</v>
      </c>
      <c r="AU438" s="256" t="s">
        <v>80</v>
      </c>
      <c r="AV438" s="15" t="s">
        <v>78</v>
      </c>
      <c r="AW438" s="15" t="s">
        <v>35</v>
      </c>
      <c r="AX438" s="15" t="s">
        <v>73</v>
      </c>
      <c r="AY438" s="256" t="s">
        <v>130</v>
      </c>
    </row>
    <row r="439" s="15" customFormat="1">
      <c r="A439" s="15"/>
      <c r="B439" s="247"/>
      <c r="C439" s="248"/>
      <c r="D439" s="210" t="s">
        <v>175</v>
      </c>
      <c r="E439" s="249" t="s">
        <v>19</v>
      </c>
      <c r="F439" s="250" t="s">
        <v>758</v>
      </c>
      <c r="G439" s="248"/>
      <c r="H439" s="249" t="s">
        <v>19</v>
      </c>
      <c r="I439" s="251"/>
      <c r="J439" s="248"/>
      <c r="K439" s="248"/>
      <c r="L439" s="252"/>
      <c r="M439" s="253"/>
      <c r="N439" s="254"/>
      <c r="O439" s="254"/>
      <c r="P439" s="254"/>
      <c r="Q439" s="254"/>
      <c r="R439" s="254"/>
      <c r="S439" s="254"/>
      <c r="T439" s="254"/>
      <c r="U439" s="255"/>
      <c r="V439" s="15"/>
      <c r="W439" s="15"/>
      <c r="X439" s="15"/>
      <c r="Y439" s="15"/>
      <c r="Z439" s="15"/>
      <c r="AA439" s="15"/>
      <c r="AB439" s="15"/>
      <c r="AC439" s="15"/>
      <c r="AD439" s="15"/>
      <c r="AE439" s="15"/>
      <c r="AT439" s="256" t="s">
        <v>175</v>
      </c>
      <c r="AU439" s="256" t="s">
        <v>80</v>
      </c>
      <c r="AV439" s="15" t="s">
        <v>78</v>
      </c>
      <c r="AW439" s="15" t="s">
        <v>35</v>
      </c>
      <c r="AX439" s="15" t="s">
        <v>73</v>
      </c>
      <c r="AY439" s="256" t="s">
        <v>130</v>
      </c>
    </row>
    <row r="440" s="15" customFormat="1">
      <c r="A440" s="15"/>
      <c r="B440" s="247"/>
      <c r="C440" s="248"/>
      <c r="D440" s="210" t="s">
        <v>175</v>
      </c>
      <c r="E440" s="249" t="s">
        <v>19</v>
      </c>
      <c r="F440" s="250" t="s">
        <v>759</v>
      </c>
      <c r="G440" s="248"/>
      <c r="H440" s="249" t="s">
        <v>19</v>
      </c>
      <c r="I440" s="251"/>
      <c r="J440" s="248"/>
      <c r="K440" s="248"/>
      <c r="L440" s="252"/>
      <c r="M440" s="253"/>
      <c r="N440" s="254"/>
      <c r="O440" s="254"/>
      <c r="P440" s="254"/>
      <c r="Q440" s="254"/>
      <c r="R440" s="254"/>
      <c r="S440" s="254"/>
      <c r="T440" s="254"/>
      <c r="U440" s="255"/>
      <c r="V440" s="15"/>
      <c r="W440" s="15"/>
      <c r="X440" s="15"/>
      <c r="Y440" s="15"/>
      <c r="Z440" s="15"/>
      <c r="AA440" s="15"/>
      <c r="AB440" s="15"/>
      <c r="AC440" s="15"/>
      <c r="AD440" s="15"/>
      <c r="AE440" s="15"/>
      <c r="AT440" s="256" t="s">
        <v>175</v>
      </c>
      <c r="AU440" s="256" t="s">
        <v>80</v>
      </c>
      <c r="AV440" s="15" t="s">
        <v>78</v>
      </c>
      <c r="AW440" s="15" t="s">
        <v>35</v>
      </c>
      <c r="AX440" s="15" t="s">
        <v>73</v>
      </c>
      <c r="AY440" s="256" t="s">
        <v>130</v>
      </c>
    </row>
    <row r="441" s="15" customFormat="1">
      <c r="A441" s="15"/>
      <c r="B441" s="247"/>
      <c r="C441" s="248"/>
      <c r="D441" s="210" t="s">
        <v>175</v>
      </c>
      <c r="E441" s="249" t="s">
        <v>19</v>
      </c>
      <c r="F441" s="250" t="s">
        <v>760</v>
      </c>
      <c r="G441" s="248"/>
      <c r="H441" s="249" t="s">
        <v>19</v>
      </c>
      <c r="I441" s="251"/>
      <c r="J441" s="248"/>
      <c r="K441" s="248"/>
      <c r="L441" s="252"/>
      <c r="M441" s="253"/>
      <c r="N441" s="254"/>
      <c r="O441" s="254"/>
      <c r="P441" s="254"/>
      <c r="Q441" s="254"/>
      <c r="R441" s="254"/>
      <c r="S441" s="254"/>
      <c r="T441" s="254"/>
      <c r="U441" s="255"/>
      <c r="V441" s="15"/>
      <c r="W441" s="15"/>
      <c r="X441" s="15"/>
      <c r="Y441" s="15"/>
      <c r="Z441" s="15"/>
      <c r="AA441" s="15"/>
      <c r="AB441" s="15"/>
      <c r="AC441" s="15"/>
      <c r="AD441" s="15"/>
      <c r="AE441" s="15"/>
      <c r="AT441" s="256" t="s">
        <v>175</v>
      </c>
      <c r="AU441" s="256" t="s">
        <v>80</v>
      </c>
      <c r="AV441" s="15" t="s">
        <v>78</v>
      </c>
      <c r="AW441" s="15" t="s">
        <v>35</v>
      </c>
      <c r="AX441" s="15" t="s">
        <v>73</v>
      </c>
      <c r="AY441" s="256" t="s">
        <v>130</v>
      </c>
    </row>
    <row r="442" s="15" customFormat="1">
      <c r="A442" s="15"/>
      <c r="B442" s="247"/>
      <c r="C442" s="248"/>
      <c r="D442" s="210" t="s">
        <v>175</v>
      </c>
      <c r="E442" s="249" t="s">
        <v>19</v>
      </c>
      <c r="F442" s="250" t="s">
        <v>761</v>
      </c>
      <c r="G442" s="248"/>
      <c r="H442" s="249" t="s">
        <v>19</v>
      </c>
      <c r="I442" s="251"/>
      <c r="J442" s="248"/>
      <c r="K442" s="248"/>
      <c r="L442" s="252"/>
      <c r="M442" s="253"/>
      <c r="N442" s="254"/>
      <c r="O442" s="254"/>
      <c r="P442" s="254"/>
      <c r="Q442" s="254"/>
      <c r="R442" s="254"/>
      <c r="S442" s="254"/>
      <c r="T442" s="254"/>
      <c r="U442" s="255"/>
      <c r="V442" s="15"/>
      <c r="W442" s="15"/>
      <c r="X442" s="15"/>
      <c r="Y442" s="15"/>
      <c r="Z442" s="15"/>
      <c r="AA442" s="15"/>
      <c r="AB442" s="15"/>
      <c r="AC442" s="15"/>
      <c r="AD442" s="15"/>
      <c r="AE442" s="15"/>
      <c r="AT442" s="256" t="s">
        <v>175</v>
      </c>
      <c r="AU442" s="256" t="s">
        <v>80</v>
      </c>
      <c r="AV442" s="15" t="s">
        <v>78</v>
      </c>
      <c r="AW442" s="15" t="s">
        <v>35</v>
      </c>
      <c r="AX442" s="15" t="s">
        <v>73</v>
      </c>
      <c r="AY442" s="256" t="s">
        <v>130</v>
      </c>
    </row>
    <row r="443" s="15" customFormat="1">
      <c r="A443" s="15"/>
      <c r="B443" s="247"/>
      <c r="C443" s="248"/>
      <c r="D443" s="210" t="s">
        <v>175</v>
      </c>
      <c r="E443" s="249" t="s">
        <v>19</v>
      </c>
      <c r="F443" s="250" t="s">
        <v>762</v>
      </c>
      <c r="G443" s="248"/>
      <c r="H443" s="249" t="s">
        <v>19</v>
      </c>
      <c r="I443" s="251"/>
      <c r="J443" s="248"/>
      <c r="K443" s="248"/>
      <c r="L443" s="252"/>
      <c r="M443" s="253"/>
      <c r="N443" s="254"/>
      <c r="O443" s="254"/>
      <c r="P443" s="254"/>
      <c r="Q443" s="254"/>
      <c r="R443" s="254"/>
      <c r="S443" s="254"/>
      <c r="T443" s="254"/>
      <c r="U443" s="255"/>
      <c r="V443" s="15"/>
      <c r="W443" s="15"/>
      <c r="X443" s="15"/>
      <c r="Y443" s="15"/>
      <c r="Z443" s="15"/>
      <c r="AA443" s="15"/>
      <c r="AB443" s="15"/>
      <c r="AC443" s="15"/>
      <c r="AD443" s="15"/>
      <c r="AE443" s="15"/>
      <c r="AT443" s="256" t="s">
        <v>175</v>
      </c>
      <c r="AU443" s="256" t="s">
        <v>80</v>
      </c>
      <c r="AV443" s="15" t="s">
        <v>78</v>
      </c>
      <c r="AW443" s="15" t="s">
        <v>35</v>
      </c>
      <c r="AX443" s="15" t="s">
        <v>73</v>
      </c>
      <c r="AY443" s="256" t="s">
        <v>130</v>
      </c>
    </row>
    <row r="444" s="15" customFormat="1">
      <c r="A444" s="15"/>
      <c r="B444" s="247"/>
      <c r="C444" s="248"/>
      <c r="D444" s="210" t="s">
        <v>175</v>
      </c>
      <c r="E444" s="249" t="s">
        <v>19</v>
      </c>
      <c r="F444" s="250" t="s">
        <v>763</v>
      </c>
      <c r="G444" s="248"/>
      <c r="H444" s="249" t="s">
        <v>19</v>
      </c>
      <c r="I444" s="251"/>
      <c r="J444" s="248"/>
      <c r="K444" s="248"/>
      <c r="L444" s="252"/>
      <c r="M444" s="253"/>
      <c r="N444" s="254"/>
      <c r="O444" s="254"/>
      <c r="P444" s="254"/>
      <c r="Q444" s="254"/>
      <c r="R444" s="254"/>
      <c r="S444" s="254"/>
      <c r="T444" s="254"/>
      <c r="U444" s="255"/>
      <c r="V444" s="15"/>
      <c r="W444" s="15"/>
      <c r="X444" s="15"/>
      <c r="Y444" s="15"/>
      <c r="Z444" s="15"/>
      <c r="AA444" s="15"/>
      <c r="AB444" s="15"/>
      <c r="AC444" s="15"/>
      <c r="AD444" s="15"/>
      <c r="AE444" s="15"/>
      <c r="AT444" s="256" t="s">
        <v>175</v>
      </c>
      <c r="AU444" s="256" t="s">
        <v>80</v>
      </c>
      <c r="AV444" s="15" t="s">
        <v>78</v>
      </c>
      <c r="AW444" s="15" t="s">
        <v>35</v>
      </c>
      <c r="AX444" s="15" t="s">
        <v>73</v>
      </c>
      <c r="AY444" s="256" t="s">
        <v>130</v>
      </c>
    </row>
    <row r="445" s="15" customFormat="1">
      <c r="A445" s="15"/>
      <c r="B445" s="247"/>
      <c r="C445" s="248"/>
      <c r="D445" s="210" t="s">
        <v>175</v>
      </c>
      <c r="E445" s="249" t="s">
        <v>19</v>
      </c>
      <c r="F445" s="250" t="s">
        <v>764</v>
      </c>
      <c r="G445" s="248"/>
      <c r="H445" s="249" t="s">
        <v>19</v>
      </c>
      <c r="I445" s="251"/>
      <c r="J445" s="248"/>
      <c r="K445" s="248"/>
      <c r="L445" s="252"/>
      <c r="M445" s="253"/>
      <c r="N445" s="254"/>
      <c r="O445" s="254"/>
      <c r="P445" s="254"/>
      <c r="Q445" s="254"/>
      <c r="R445" s="254"/>
      <c r="S445" s="254"/>
      <c r="T445" s="254"/>
      <c r="U445" s="255"/>
      <c r="V445" s="15"/>
      <c r="W445" s="15"/>
      <c r="X445" s="15"/>
      <c r="Y445" s="15"/>
      <c r="Z445" s="15"/>
      <c r="AA445" s="15"/>
      <c r="AB445" s="15"/>
      <c r="AC445" s="15"/>
      <c r="AD445" s="15"/>
      <c r="AE445" s="15"/>
      <c r="AT445" s="256" t="s">
        <v>175</v>
      </c>
      <c r="AU445" s="256" t="s">
        <v>80</v>
      </c>
      <c r="AV445" s="15" t="s">
        <v>78</v>
      </c>
      <c r="AW445" s="15" t="s">
        <v>35</v>
      </c>
      <c r="AX445" s="15" t="s">
        <v>73</v>
      </c>
      <c r="AY445" s="256" t="s">
        <v>130</v>
      </c>
    </row>
    <row r="446" s="15" customFormat="1">
      <c r="A446" s="15"/>
      <c r="B446" s="247"/>
      <c r="C446" s="248"/>
      <c r="D446" s="210" t="s">
        <v>175</v>
      </c>
      <c r="E446" s="249" t="s">
        <v>19</v>
      </c>
      <c r="F446" s="250" t="s">
        <v>765</v>
      </c>
      <c r="G446" s="248"/>
      <c r="H446" s="249" t="s">
        <v>19</v>
      </c>
      <c r="I446" s="251"/>
      <c r="J446" s="248"/>
      <c r="K446" s="248"/>
      <c r="L446" s="252"/>
      <c r="M446" s="253"/>
      <c r="N446" s="254"/>
      <c r="O446" s="254"/>
      <c r="P446" s="254"/>
      <c r="Q446" s="254"/>
      <c r="R446" s="254"/>
      <c r="S446" s="254"/>
      <c r="T446" s="254"/>
      <c r="U446" s="255"/>
      <c r="V446" s="15"/>
      <c r="W446" s="15"/>
      <c r="X446" s="15"/>
      <c r="Y446" s="15"/>
      <c r="Z446" s="15"/>
      <c r="AA446" s="15"/>
      <c r="AB446" s="15"/>
      <c r="AC446" s="15"/>
      <c r="AD446" s="15"/>
      <c r="AE446" s="15"/>
      <c r="AT446" s="256" t="s">
        <v>175</v>
      </c>
      <c r="AU446" s="256" t="s">
        <v>80</v>
      </c>
      <c r="AV446" s="15" t="s">
        <v>78</v>
      </c>
      <c r="AW446" s="15" t="s">
        <v>35</v>
      </c>
      <c r="AX446" s="15" t="s">
        <v>73</v>
      </c>
      <c r="AY446" s="256" t="s">
        <v>130</v>
      </c>
    </row>
    <row r="447" s="15" customFormat="1">
      <c r="A447" s="15"/>
      <c r="B447" s="247"/>
      <c r="C447" s="248"/>
      <c r="D447" s="210" t="s">
        <v>175</v>
      </c>
      <c r="E447" s="249" t="s">
        <v>19</v>
      </c>
      <c r="F447" s="250" t="s">
        <v>766</v>
      </c>
      <c r="G447" s="248"/>
      <c r="H447" s="249" t="s">
        <v>19</v>
      </c>
      <c r="I447" s="251"/>
      <c r="J447" s="248"/>
      <c r="K447" s="248"/>
      <c r="L447" s="252"/>
      <c r="M447" s="253"/>
      <c r="N447" s="254"/>
      <c r="O447" s="254"/>
      <c r="P447" s="254"/>
      <c r="Q447" s="254"/>
      <c r="R447" s="254"/>
      <c r="S447" s="254"/>
      <c r="T447" s="254"/>
      <c r="U447" s="255"/>
      <c r="V447" s="15"/>
      <c r="W447" s="15"/>
      <c r="X447" s="15"/>
      <c r="Y447" s="15"/>
      <c r="Z447" s="15"/>
      <c r="AA447" s="15"/>
      <c r="AB447" s="15"/>
      <c r="AC447" s="15"/>
      <c r="AD447" s="15"/>
      <c r="AE447" s="15"/>
      <c r="AT447" s="256" t="s">
        <v>175</v>
      </c>
      <c r="AU447" s="256" t="s">
        <v>80</v>
      </c>
      <c r="AV447" s="15" t="s">
        <v>78</v>
      </c>
      <c r="AW447" s="15" t="s">
        <v>35</v>
      </c>
      <c r="AX447" s="15" t="s">
        <v>73</v>
      </c>
      <c r="AY447" s="256" t="s">
        <v>130</v>
      </c>
    </row>
    <row r="448" s="15" customFormat="1">
      <c r="A448" s="15"/>
      <c r="B448" s="247"/>
      <c r="C448" s="248"/>
      <c r="D448" s="210" t="s">
        <v>175</v>
      </c>
      <c r="E448" s="249" t="s">
        <v>19</v>
      </c>
      <c r="F448" s="250" t="s">
        <v>767</v>
      </c>
      <c r="G448" s="248"/>
      <c r="H448" s="249" t="s">
        <v>19</v>
      </c>
      <c r="I448" s="251"/>
      <c r="J448" s="248"/>
      <c r="K448" s="248"/>
      <c r="L448" s="252"/>
      <c r="M448" s="253"/>
      <c r="N448" s="254"/>
      <c r="O448" s="254"/>
      <c r="P448" s="254"/>
      <c r="Q448" s="254"/>
      <c r="R448" s="254"/>
      <c r="S448" s="254"/>
      <c r="T448" s="254"/>
      <c r="U448" s="255"/>
      <c r="V448" s="15"/>
      <c r="W448" s="15"/>
      <c r="X448" s="15"/>
      <c r="Y448" s="15"/>
      <c r="Z448" s="15"/>
      <c r="AA448" s="15"/>
      <c r="AB448" s="15"/>
      <c r="AC448" s="15"/>
      <c r="AD448" s="15"/>
      <c r="AE448" s="15"/>
      <c r="AT448" s="256" t="s">
        <v>175</v>
      </c>
      <c r="AU448" s="256" t="s">
        <v>80</v>
      </c>
      <c r="AV448" s="15" t="s">
        <v>78</v>
      </c>
      <c r="AW448" s="15" t="s">
        <v>35</v>
      </c>
      <c r="AX448" s="15" t="s">
        <v>73</v>
      </c>
      <c r="AY448" s="256" t="s">
        <v>130</v>
      </c>
    </row>
    <row r="449" s="15" customFormat="1">
      <c r="A449" s="15"/>
      <c r="B449" s="247"/>
      <c r="C449" s="248"/>
      <c r="D449" s="210" t="s">
        <v>175</v>
      </c>
      <c r="E449" s="249" t="s">
        <v>19</v>
      </c>
      <c r="F449" s="250" t="s">
        <v>768</v>
      </c>
      <c r="G449" s="248"/>
      <c r="H449" s="249" t="s">
        <v>19</v>
      </c>
      <c r="I449" s="251"/>
      <c r="J449" s="248"/>
      <c r="K449" s="248"/>
      <c r="L449" s="252"/>
      <c r="M449" s="253"/>
      <c r="N449" s="254"/>
      <c r="O449" s="254"/>
      <c r="P449" s="254"/>
      <c r="Q449" s="254"/>
      <c r="R449" s="254"/>
      <c r="S449" s="254"/>
      <c r="T449" s="254"/>
      <c r="U449" s="255"/>
      <c r="V449" s="15"/>
      <c r="W449" s="15"/>
      <c r="X449" s="15"/>
      <c r="Y449" s="15"/>
      <c r="Z449" s="15"/>
      <c r="AA449" s="15"/>
      <c r="AB449" s="15"/>
      <c r="AC449" s="15"/>
      <c r="AD449" s="15"/>
      <c r="AE449" s="15"/>
      <c r="AT449" s="256" t="s">
        <v>175</v>
      </c>
      <c r="AU449" s="256" t="s">
        <v>80</v>
      </c>
      <c r="AV449" s="15" t="s">
        <v>78</v>
      </c>
      <c r="AW449" s="15" t="s">
        <v>35</v>
      </c>
      <c r="AX449" s="15" t="s">
        <v>73</v>
      </c>
      <c r="AY449" s="256" t="s">
        <v>130</v>
      </c>
    </row>
    <row r="450" s="15" customFormat="1">
      <c r="A450" s="15"/>
      <c r="B450" s="247"/>
      <c r="C450" s="248"/>
      <c r="D450" s="210" t="s">
        <v>175</v>
      </c>
      <c r="E450" s="249" t="s">
        <v>19</v>
      </c>
      <c r="F450" s="250" t="s">
        <v>769</v>
      </c>
      <c r="G450" s="248"/>
      <c r="H450" s="249" t="s">
        <v>19</v>
      </c>
      <c r="I450" s="251"/>
      <c r="J450" s="248"/>
      <c r="K450" s="248"/>
      <c r="L450" s="252"/>
      <c r="M450" s="253"/>
      <c r="N450" s="254"/>
      <c r="O450" s="254"/>
      <c r="P450" s="254"/>
      <c r="Q450" s="254"/>
      <c r="R450" s="254"/>
      <c r="S450" s="254"/>
      <c r="T450" s="254"/>
      <c r="U450" s="255"/>
      <c r="V450" s="15"/>
      <c r="W450" s="15"/>
      <c r="X450" s="15"/>
      <c r="Y450" s="15"/>
      <c r="Z450" s="15"/>
      <c r="AA450" s="15"/>
      <c r="AB450" s="15"/>
      <c r="AC450" s="15"/>
      <c r="AD450" s="15"/>
      <c r="AE450" s="15"/>
      <c r="AT450" s="256" t="s">
        <v>175</v>
      </c>
      <c r="AU450" s="256" t="s">
        <v>80</v>
      </c>
      <c r="AV450" s="15" t="s">
        <v>78</v>
      </c>
      <c r="AW450" s="15" t="s">
        <v>35</v>
      </c>
      <c r="AX450" s="15" t="s">
        <v>73</v>
      </c>
      <c r="AY450" s="256" t="s">
        <v>130</v>
      </c>
    </row>
    <row r="451" s="15" customFormat="1">
      <c r="A451" s="15"/>
      <c r="B451" s="247"/>
      <c r="C451" s="248"/>
      <c r="D451" s="210" t="s">
        <v>175</v>
      </c>
      <c r="E451" s="249" t="s">
        <v>19</v>
      </c>
      <c r="F451" s="250" t="s">
        <v>770</v>
      </c>
      <c r="G451" s="248"/>
      <c r="H451" s="249" t="s">
        <v>19</v>
      </c>
      <c r="I451" s="251"/>
      <c r="J451" s="248"/>
      <c r="K451" s="248"/>
      <c r="L451" s="252"/>
      <c r="M451" s="253"/>
      <c r="N451" s="254"/>
      <c r="O451" s="254"/>
      <c r="P451" s="254"/>
      <c r="Q451" s="254"/>
      <c r="R451" s="254"/>
      <c r="S451" s="254"/>
      <c r="T451" s="254"/>
      <c r="U451" s="255"/>
      <c r="V451" s="15"/>
      <c r="W451" s="15"/>
      <c r="X451" s="15"/>
      <c r="Y451" s="15"/>
      <c r="Z451" s="15"/>
      <c r="AA451" s="15"/>
      <c r="AB451" s="15"/>
      <c r="AC451" s="15"/>
      <c r="AD451" s="15"/>
      <c r="AE451" s="15"/>
      <c r="AT451" s="256" t="s">
        <v>175</v>
      </c>
      <c r="AU451" s="256" t="s">
        <v>80</v>
      </c>
      <c r="AV451" s="15" t="s">
        <v>78</v>
      </c>
      <c r="AW451" s="15" t="s">
        <v>35</v>
      </c>
      <c r="AX451" s="15" t="s">
        <v>73</v>
      </c>
      <c r="AY451" s="256" t="s">
        <v>130</v>
      </c>
    </row>
    <row r="452" s="15" customFormat="1">
      <c r="A452" s="15"/>
      <c r="B452" s="247"/>
      <c r="C452" s="248"/>
      <c r="D452" s="210" t="s">
        <v>175</v>
      </c>
      <c r="E452" s="249" t="s">
        <v>19</v>
      </c>
      <c r="F452" s="250" t="s">
        <v>771</v>
      </c>
      <c r="G452" s="248"/>
      <c r="H452" s="249" t="s">
        <v>19</v>
      </c>
      <c r="I452" s="251"/>
      <c r="J452" s="248"/>
      <c r="K452" s="248"/>
      <c r="L452" s="252"/>
      <c r="M452" s="253"/>
      <c r="N452" s="254"/>
      <c r="O452" s="254"/>
      <c r="P452" s="254"/>
      <c r="Q452" s="254"/>
      <c r="R452" s="254"/>
      <c r="S452" s="254"/>
      <c r="T452" s="254"/>
      <c r="U452" s="255"/>
      <c r="V452" s="15"/>
      <c r="W452" s="15"/>
      <c r="X452" s="15"/>
      <c r="Y452" s="15"/>
      <c r="Z452" s="15"/>
      <c r="AA452" s="15"/>
      <c r="AB452" s="15"/>
      <c r="AC452" s="15"/>
      <c r="AD452" s="15"/>
      <c r="AE452" s="15"/>
      <c r="AT452" s="256" t="s">
        <v>175</v>
      </c>
      <c r="AU452" s="256" t="s">
        <v>80</v>
      </c>
      <c r="AV452" s="15" t="s">
        <v>78</v>
      </c>
      <c r="AW452" s="15" t="s">
        <v>35</v>
      </c>
      <c r="AX452" s="15" t="s">
        <v>73</v>
      </c>
      <c r="AY452" s="256" t="s">
        <v>130</v>
      </c>
    </row>
    <row r="453" s="15" customFormat="1">
      <c r="A453" s="15"/>
      <c r="B453" s="247"/>
      <c r="C453" s="248"/>
      <c r="D453" s="210" t="s">
        <v>175</v>
      </c>
      <c r="E453" s="249" t="s">
        <v>19</v>
      </c>
      <c r="F453" s="250" t="s">
        <v>772</v>
      </c>
      <c r="G453" s="248"/>
      <c r="H453" s="249" t="s">
        <v>19</v>
      </c>
      <c r="I453" s="251"/>
      <c r="J453" s="248"/>
      <c r="K453" s="248"/>
      <c r="L453" s="252"/>
      <c r="M453" s="253"/>
      <c r="N453" s="254"/>
      <c r="O453" s="254"/>
      <c r="P453" s="254"/>
      <c r="Q453" s="254"/>
      <c r="R453" s="254"/>
      <c r="S453" s="254"/>
      <c r="T453" s="254"/>
      <c r="U453" s="255"/>
      <c r="V453" s="15"/>
      <c r="W453" s="15"/>
      <c r="X453" s="15"/>
      <c r="Y453" s="15"/>
      <c r="Z453" s="15"/>
      <c r="AA453" s="15"/>
      <c r="AB453" s="15"/>
      <c r="AC453" s="15"/>
      <c r="AD453" s="15"/>
      <c r="AE453" s="15"/>
      <c r="AT453" s="256" t="s">
        <v>175</v>
      </c>
      <c r="AU453" s="256" t="s">
        <v>80</v>
      </c>
      <c r="AV453" s="15" t="s">
        <v>78</v>
      </c>
      <c r="AW453" s="15" t="s">
        <v>35</v>
      </c>
      <c r="AX453" s="15" t="s">
        <v>73</v>
      </c>
      <c r="AY453" s="256" t="s">
        <v>130</v>
      </c>
    </row>
    <row r="454" s="15" customFormat="1">
      <c r="A454" s="15"/>
      <c r="B454" s="247"/>
      <c r="C454" s="248"/>
      <c r="D454" s="210" t="s">
        <v>175</v>
      </c>
      <c r="E454" s="249" t="s">
        <v>19</v>
      </c>
      <c r="F454" s="250" t="s">
        <v>773</v>
      </c>
      <c r="G454" s="248"/>
      <c r="H454" s="249" t="s">
        <v>19</v>
      </c>
      <c r="I454" s="251"/>
      <c r="J454" s="248"/>
      <c r="K454" s="248"/>
      <c r="L454" s="252"/>
      <c r="M454" s="253"/>
      <c r="N454" s="254"/>
      <c r="O454" s="254"/>
      <c r="P454" s="254"/>
      <c r="Q454" s="254"/>
      <c r="R454" s="254"/>
      <c r="S454" s="254"/>
      <c r="T454" s="254"/>
      <c r="U454" s="255"/>
      <c r="V454" s="15"/>
      <c r="W454" s="15"/>
      <c r="X454" s="15"/>
      <c r="Y454" s="15"/>
      <c r="Z454" s="15"/>
      <c r="AA454" s="15"/>
      <c r="AB454" s="15"/>
      <c r="AC454" s="15"/>
      <c r="AD454" s="15"/>
      <c r="AE454" s="15"/>
      <c r="AT454" s="256" t="s">
        <v>175</v>
      </c>
      <c r="AU454" s="256" t="s">
        <v>80</v>
      </c>
      <c r="AV454" s="15" t="s">
        <v>78</v>
      </c>
      <c r="AW454" s="15" t="s">
        <v>35</v>
      </c>
      <c r="AX454" s="15" t="s">
        <v>73</v>
      </c>
      <c r="AY454" s="256" t="s">
        <v>130</v>
      </c>
    </row>
    <row r="455" s="15" customFormat="1">
      <c r="A455" s="15"/>
      <c r="B455" s="247"/>
      <c r="C455" s="248"/>
      <c r="D455" s="210" t="s">
        <v>175</v>
      </c>
      <c r="E455" s="249" t="s">
        <v>19</v>
      </c>
      <c r="F455" s="250" t="s">
        <v>774</v>
      </c>
      <c r="G455" s="248"/>
      <c r="H455" s="249" t="s">
        <v>19</v>
      </c>
      <c r="I455" s="251"/>
      <c r="J455" s="248"/>
      <c r="K455" s="248"/>
      <c r="L455" s="252"/>
      <c r="M455" s="253"/>
      <c r="N455" s="254"/>
      <c r="O455" s="254"/>
      <c r="P455" s="254"/>
      <c r="Q455" s="254"/>
      <c r="R455" s="254"/>
      <c r="S455" s="254"/>
      <c r="T455" s="254"/>
      <c r="U455" s="255"/>
      <c r="V455" s="15"/>
      <c r="W455" s="15"/>
      <c r="X455" s="15"/>
      <c r="Y455" s="15"/>
      <c r="Z455" s="15"/>
      <c r="AA455" s="15"/>
      <c r="AB455" s="15"/>
      <c r="AC455" s="15"/>
      <c r="AD455" s="15"/>
      <c r="AE455" s="15"/>
      <c r="AT455" s="256" t="s">
        <v>175</v>
      </c>
      <c r="AU455" s="256" t="s">
        <v>80</v>
      </c>
      <c r="AV455" s="15" t="s">
        <v>78</v>
      </c>
      <c r="AW455" s="15" t="s">
        <v>35</v>
      </c>
      <c r="AX455" s="15" t="s">
        <v>73</v>
      </c>
      <c r="AY455" s="256" t="s">
        <v>130</v>
      </c>
    </row>
    <row r="456" s="15" customFormat="1">
      <c r="A456" s="15"/>
      <c r="B456" s="247"/>
      <c r="C456" s="248"/>
      <c r="D456" s="210" t="s">
        <v>175</v>
      </c>
      <c r="E456" s="249" t="s">
        <v>19</v>
      </c>
      <c r="F456" s="250" t="s">
        <v>775</v>
      </c>
      <c r="G456" s="248"/>
      <c r="H456" s="249" t="s">
        <v>19</v>
      </c>
      <c r="I456" s="251"/>
      <c r="J456" s="248"/>
      <c r="K456" s="248"/>
      <c r="L456" s="252"/>
      <c r="M456" s="253"/>
      <c r="N456" s="254"/>
      <c r="O456" s="254"/>
      <c r="P456" s="254"/>
      <c r="Q456" s="254"/>
      <c r="R456" s="254"/>
      <c r="S456" s="254"/>
      <c r="T456" s="254"/>
      <c r="U456" s="255"/>
      <c r="V456" s="15"/>
      <c r="W456" s="15"/>
      <c r="X456" s="15"/>
      <c r="Y456" s="15"/>
      <c r="Z456" s="15"/>
      <c r="AA456" s="15"/>
      <c r="AB456" s="15"/>
      <c r="AC456" s="15"/>
      <c r="AD456" s="15"/>
      <c r="AE456" s="15"/>
      <c r="AT456" s="256" t="s">
        <v>175</v>
      </c>
      <c r="AU456" s="256" t="s">
        <v>80</v>
      </c>
      <c r="AV456" s="15" t="s">
        <v>78</v>
      </c>
      <c r="AW456" s="15" t="s">
        <v>35</v>
      </c>
      <c r="AX456" s="15" t="s">
        <v>73</v>
      </c>
      <c r="AY456" s="256" t="s">
        <v>130</v>
      </c>
    </row>
    <row r="457" s="15" customFormat="1">
      <c r="A457" s="15"/>
      <c r="B457" s="247"/>
      <c r="C457" s="248"/>
      <c r="D457" s="210" t="s">
        <v>175</v>
      </c>
      <c r="E457" s="249" t="s">
        <v>19</v>
      </c>
      <c r="F457" s="250" t="s">
        <v>776</v>
      </c>
      <c r="G457" s="248"/>
      <c r="H457" s="249" t="s">
        <v>19</v>
      </c>
      <c r="I457" s="251"/>
      <c r="J457" s="248"/>
      <c r="K457" s="248"/>
      <c r="L457" s="252"/>
      <c r="M457" s="253"/>
      <c r="N457" s="254"/>
      <c r="O457" s="254"/>
      <c r="P457" s="254"/>
      <c r="Q457" s="254"/>
      <c r="R457" s="254"/>
      <c r="S457" s="254"/>
      <c r="T457" s="254"/>
      <c r="U457" s="255"/>
      <c r="V457" s="15"/>
      <c r="W457" s="15"/>
      <c r="X457" s="15"/>
      <c r="Y457" s="15"/>
      <c r="Z457" s="15"/>
      <c r="AA457" s="15"/>
      <c r="AB457" s="15"/>
      <c r="AC457" s="15"/>
      <c r="AD457" s="15"/>
      <c r="AE457" s="15"/>
      <c r="AT457" s="256" t="s">
        <v>175</v>
      </c>
      <c r="AU457" s="256" t="s">
        <v>80</v>
      </c>
      <c r="AV457" s="15" t="s">
        <v>78</v>
      </c>
      <c r="AW457" s="15" t="s">
        <v>35</v>
      </c>
      <c r="AX457" s="15" t="s">
        <v>73</v>
      </c>
      <c r="AY457" s="256" t="s">
        <v>130</v>
      </c>
    </row>
    <row r="458" s="15" customFormat="1">
      <c r="A458" s="15"/>
      <c r="B458" s="247"/>
      <c r="C458" s="248"/>
      <c r="D458" s="210" t="s">
        <v>175</v>
      </c>
      <c r="E458" s="249" t="s">
        <v>19</v>
      </c>
      <c r="F458" s="250" t="s">
        <v>777</v>
      </c>
      <c r="G458" s="248"/>
      <c r="H458" s="249" t="s">
        <v>19</v>
      </c>
      <c r="I458" s="251"/>
      <c r="J458" s="248"/>
      <c r="K458" s="248"/>
      <c r="L458" s="252"/>
      <c r="M458" s="253"/>
      <c r="N458" s="254"/>
      <c r="O458" s="254"/>
      <c r="P458" s="254"/>
      <c r="Q458" s="254"/>
      <c r="R458" s="254"/>
      <c r="S458" s="254"/>
      <c r="T458" s="254"/>
      <c r="U458" s="255"/>
      <c r="V458" s="15"/>
      <c r="W458" s="15"/>
      <c r="X458" s="15"/>
      <c r="Y458" s="15"/>
      <c r="Z458" s="15"/>
      <c r="AA458" s="15"/>
      <c r="AB458" s="15"/>
      <c r="AC458" s="15"/>
      <c r="AD458" s="15"/>
      <c r="AE458" s="15"/>
      <c r="AT458" s="256" t="s">
        <v>175</v>
      </c>
      <c r="AU458" s="256" t="s">
        <v>80</v>
      </c>
      <c r="AV458" s="15" t="s">
        <v>78</v>
      </c>
      <c r="AW458" s="15" t="s">
        <v>35</v>
      </c>
      <c r="AX458" s="15" t="s">
        <v>73</v>
      </c>
      <c r="AY458" s="256" t="s">
        <v>130</v>
      </c>
    </row>
    <row r="459" s="15" customFormat="1">
      <c r="A459" s="15"/>
      <c r="B459" s="247"/>
      <c r="C459" s="248"/>
      <c r="D459" s="210" t="s">
        <v>175</v>
      </c>
      <c r="E459" s="249" t="s">
        <v>19</v>
      </c>
      <c r="F459" s="250" t="s">
        <v>778</v>
      </c>
      <c r="G459" s="248"/>
      <c r="H459" s="249" t="s">
        <v>19</v>
      </c>
      <c r="I459" s="251"/>
      <c r="J459" s="248"/>
      <c r="K459" s="248"/>
      <c r="L459" s="252"/>
      <c r="M459" s="253"/>
      <c r="N459" s="254"/>
      <c r="O459" s="254"/>
      <c r="P459" s="254"/>
      <c r="Q459" s="254"/>
      <c r="R459" s="254"/>
      <c r="S459" s="254"/>
      <c r="T459" s="254"/>
      <c r="U459" s="255"/>
      <c r="V459" s="15"/>
      <c r="W459" s="15"/>
      <c r="X459" s="15"/>
      <c r="Y459" s="15"/>
      <c r="Z459" s="15"/>
      <c r="AA459" s="15"/>
      <c r="AB459" s="15"/>
      <c r="AC459" s="15"/>
      <c r="AD459" s="15"/>
      <c r="AE459" s="15"/>
      <c r="AT459" s="256" t="s">
        <v>175</v>
      </c>
      <c r="AU459" s="256" t="s">
        <v>80</v>
      </c>
      <c r="AV459" s="15" t="s">
        <v>78</v>
      </c>
      <c r="AW459" s="15" t="s">
        <v>35</v>
      </c>
      <c r="AX459" s="15" t="s">
        <v>73</v>
      </c>
      <c r="AY459" s="256" t="s">
        <v>130</v>
      </c>
    </row>
    <row r="460" s="15" customFormat="1">
      <c r="A460" s="15"/>
      <c r="B460" s="247"/>
      <c r="C460" s="248"/>
      <c r="D460" s="210" t="s">
        <v>175</v>
      </c>
      <c r="E460" s="249" t="s">
        <v>19</v>
      </c>
      <c r="F460" s="250" t="s">
        <v>779</v>
      </c>
      <c r="G460" s="248"/>
      <c r="H460" s="249" t="s">
        <v>19</v>
      </c>
      <c r="I460" s="251"/>
      <c r="J460" s="248"/>
      <c r="K460" s="248"/>
      <c r="L460" s="252"/>
      <c r="M460" s="253"/>
      <c r="N460" s="254"/>
      <c r="O460" s="254"/>
      <c r="P460" s="254"/>
      <c r="Q460" s="254"/>
      <c r="R460" s="254"/>
      <c r="S460" s="254"/>
      <c r="T460" s="254"/>
      <c r="U460" s="255"/>
      <c r="V460" s="15"/>
      <c r="W460" s="15"/>
      <c r="X460" s="15"/>
      <c r="Y460" s="15"/>
      <c r="Z460" s="15"/>
      <c r="AA460" s="15"/>
      <c r="AB460" s="15"/>
      <c r="AC460" s="15"/>
      <c r="AD460" s="15"/>
      <c r="AE460" s="15"/>
      <c r="AT460" s="256" t="s">
        <v>175</v>
      </c>
      <c r="AU460" s="256" t="s">
        <v>80</v>
      </c>
      <c r="AV460" s="15" t="s">
        <v>78</v>
      </c>
      <c r="AW460" s="15" t="s">
        <v>35</v>
      </c>
      <c r="AX460" s="15" t="s">
        <v>73</v>
      </c>
      <c r="AY460" s="256" t="s">
        <v>130</v>
      </c>
    </row>
    <row r="461" s="15" customFormat="1">
      <c r="A461" s="15"/>
      <c r="B461" s="247"/>
      <c r="C461" s="248"/>
      <c r="D461" s="210" t="s">
        <v>175</v>
      </c>
      <c r="E461" s="249" t="s">
        <v>19</v>
      </c>
      <c r="F461" s="250" t="s">
        <v>780</v>
      </c>
      <c r="G461" s="248"/>
      <c r="H461" s="249" t="s">
        <v>19</v>
      </c>
      <c r="I461" s="251"/>
      <c r="J461" s="248"/>
      <c r="K461" s="248"/>
      <c r="L461" s="252"/>
      <c r="M461" s="253"/>
      <c r="N461" s="254"/>
      <c r="O461" s="254"/>
      <c r="P461" s="254"/>
      <c r="Q461" s="254"/>
      <c r="R461" s="254"/>
      <c r="S461" s="254"/>
      <c r="T461" s="254"/>
      <c r="U461" s="255"/>
      <c r="V461" s="15"/>
      <c r="W461" s="15"/>
      <c r="X461" s="15"/>
      <c r="Y461" s="15"/>
      <c r="Z461" s="15"/>
      <c r="AA461" s="15"/>
      <c r="AB461" s="15"/>
      <c r="AC461" s="15"/>
      <c r="AD461" s="15"/>
      <c r="AE461" s="15"/>
      <c r="AT461" s="256" t="s">
        <v>175</v>
      </c>
      <c r="AU461" s="256" t="s">
        <v>80</v>
      </c>
      <c r="AV461" s="15" t="s">
        <v>78</v>
      </c>
      <c r="AW461" s="15" t="s">
        <v>35</v>
      </c>
      <c r="AX461" s="15" t="s">
        <v>73</v>
      </c>
      <c r="AY461" s="256" t="s">
        <v>130</v>
      </c>
    </row>
    <row r="462" s="15" customFormat="1">
      <c r="A462" s="15"/>
      <c r="B462" s="247"/>
      <c r="C462" s="248"/>
      <c r="D462" s="210" t="s">
        <v>175</v>
      </c>
      <c r="E462" s="249" t="s">
        <v>19</v>
      </c>
      <c r="F462" s="250" t="s">
        <v>781</v>
      </c>
      <c r="G462" s="248"/>
      <c r="H462" s="249" t="s">
        <v>19</v>
      </c>
      <c r="I462" s="251"/>
      <c r="J462" s="248"/>
      <c r="K462" s="248"/>
      <c r="L462" s="252"/>
      <c r="M462" s="253"/>
      <c r="N462" s="254"/>
      <c r="O462" s="254"/>
      <c r="P462" s="254"/>
      <c r="Q462" s="254"/>
      <c r="R462" s="254"/>
      <c r="S462" s="254"/>
      <c r="T462" s="254"/>
      <c r="U462" s="255"/>
      <c r="V462" s="15"/>
      <c r="W462" s="15"/>
      <c r="X462" s="15"/>
      <c r="Y462" s="15"/>
      <c r="Z462" s="15"/>
      <c r="AA462" s="15"/>
      <c r="AB462" s="15"/>
      <c r="AC462" s="15"/>
      <c r="AD462" s="15"/>
      <c r="AE462" s="15"/>
      <c r="AT462" s="256" t="s">
        <v>175</v>
      </c>
      <c r="AU462" s="256" t="s">
        <v>80</v>
      </c>
      <c r="AV462" s="15" t="s">
        <v>78</v>
      </c>
      <c r="AW462" s="15" t="s">
        <v>35</v>
      </c>
      <c r="AX462" s="15" t="s">
        <v>73</v>
      </c>
      <c r="AY462" s="256" t="s">
        <v>130</v>
      </c>
    </row>
    <row r="463" s="15" customFormat="1">
      <c r="A463" s="15"/>
      <c r="B463" s="247"/>
      <c r="C463" s="248"/>
      <c r="D463" s="210" t="s">
        <v>175</v>
      </c>
      <c r="E463" s="249" t="s">
        <v>19</v>
      </c>
      <c r="F463" s="250" t="s">
        <v>782</v>
      </c>
      <c r="G463" s="248"/>
      <c r="H463" s="249" t="s">
        <v>19</v>
      </c>
      <c r="I463" s="251"/>
      <c r="J463" s="248"/>
      <c r="K463" s="248"/>
      <c r="L463" s="252"/>
      <c r="M463" s="253"/>
      <c r="N463" s="254"/>
      <c r="O463" s="254"/>
      <c r="P463" s="254"/>
      <c r="Q463" s="254"/>
      <c r="R463" s="254"/>
      <c r="S463" s="254"/>
      <c r="T463" s="254"/>
      <c r="U463" s="255"/>
      <c r="V463" s="15"/>
      <c r="W463" s="15"/>
      <c r="X463" s="15"/>
      <c r="Y463" s="15"/>
      <c r="Z463" s="15"/>
      <c r="AA463" s="15"/>
      <c r="AB463" s="15"/>
      <c r="AC463" s="15"/>
      <c r="AD463" s="15"/>
      <c r="AE463" s="15"/>
      <c r="AT463" s="256" t="s">
        <v>175</v>
      </c>
      <c r="AU463" s="256" t="s">
        <v>80</v>
      </c>
      <c r="AV463" s="15" t="s">
        <v>78</v>
      </c>
      <c r="AW463" s="15" t="s">
        <v>35</v>
      </c>
      <c r="AX463" s="15" t="s">
        <v>73</v>
      </c>
      <c r="AY463" s="256" t="s">
        <v>130</v>
      </c>
    </row>
    <row r="464" s="15" customFormat="1">
      <c r="A464" s="15"/>
      <c r="B464" s="247"/>
      <c r="C464" s="248"/>
      <c r="D464" s="210" t="s">
        <v>175</v>
      </c>
      <c r="E464" s="249" t="s">
        <v>19</v>
      </c>
      <c r="F464" s="250" t="s">
        <v>783</v>
      </c>
      <c r="G464" s="248"/>
      <c r="H464" s="249" t="s">
        <v>19</v>
      </c>
      <c r="I464" s="251"/>
      <c r="J464" s="248"/>
      <c r="K464" s="248"/>
      <c r="L464" s="252"/>
      <c r="M464" s="253"/>
      <c r="N464" s="254"/>
      <c r="O464" s="254"/>
      <c r="P464" s="254"/>
      <c r="Q464" s="254"/>
      <c r="R464" s="254"/>
      <c r="S464" s="254"/>
      <c r="T464" s="254"/>
      <c r="U464" s="255"/>
      <c r="V464" s="15"/>
      <c r="W464" s="15"/>
      <c r="X464" s="15"/>
      <c r="Y464" s="15"/>
      <c r="Z464" s="15"/>
      <c r="AA464" s="15"/>
      <c r="AB464" s="15"/>
      <c r="AC464" s="15"/>
      <c r="AD464" s="15"/>
      <c r="AE464" s="15"/>
      <c r="AT464" s="256" t="s">
        <v>175</v>
      </c>
      <c r="AU464" s="256" t="s">
        <v>80</v>
      </c>
      <c r="AV464" s="15" t="s">
        <v>78</v>
      </c>
      <c r="AW464" s="15" t="s">
        <v>35</v>
      </c>
      <c r="AX464" s="15" t="s">
        <v>73</v>
      </c>
      <c r="AY464" s="256" t="s">
        <v>130</v>
      </c>
    </row>
    <row r="465" s="15" customFormat="1">
      <c r="A465" s="15"/>
      <c r="B465" s="247"/>
      <c r="C465" s="248"/>
      <c r="D465" s="210" t="s">
        <v>175</v>
      </c>
      <c r="E465" s="249" t="s">
        <v>19</v>
      </c>
      <c r="F465" s="250" t="s">
        <v>784</v>
      </c>
      <c r="G465" s="248"/>
      <c r="H465" s="249" t="s">
        <v>19</v>
      </c>
      <c r="I465" s="251"/>
      <c r="J465" s="248"/>
      <c r="K465" s="248"/>
      <c r="L465" s="252"/>
      <c r="M465" s="253"/>
      <c r="N465" s="254"/>
      <c r="O465" s="254"/>
      <c r="P465" s="254"/>
      <c r="Q465" s="254"/>
      <c r="R465" s="254"/>
      <c r="S465" s="254"/>
      <c r="T465" s="254"/>
      <c r="U465" s="255"/>
      <c r="V465" s="15"/>
      <c r="W465" s="15"/>
      <c r="X465" s="15"/>
      <c r="Y465" s="15"/>
      <c r="Z465" s="15"/>
      <c r="AA465" s="15"/>
      <c r="AB465" s="15"/>
      <c r="AC465" s="15"/>
      <c r="AD465" s="15"/>
      <c r="AE465" s="15"/>
      <c r="AT465" s="256" t="s">
        <v>175</v>
      </c>
      <c r="AU465" s="256" t="s">
        <v>80</v>
      </c>
      <c r="AV465" s="15" t="s">
        <v>78</v>
      </c>
      <c r="AW465" s="15" t="s">
        <v>35</v>
      </c>
      <c r="AX465" s="15" t="s">
        <v>73</v>
      </c>
      <c r="AY465" s="256" t="s">
        <v>130</v>
      </c>
    </row>
    <row r="466" s="15" customFormat="1">
      <c r="A466" s="15"/>
      <c r="B466" s="247"/>
      <c r="C466" s="248"/>
      <c r="D466" s="210" t="s">
        <v>175</v>
      </c>
      <c r="E466" s="249" t="s">
        <v>19</v>
      </c>
      <c r="F466" s="250" t="s">
        <v>785</v>
      </c>
      <c r="G466" s="248"/>
      <c r="H466" s="249" t="s">
        <v>19</v>
      </c>
      <c r="I466" s="251"/>
      <c r="J466" s="248"/>
      <c r="K466" s="248"/>
      <c r="L466" s="252"/>
      <c r="M466" s="253"/>
      <c r="N466" s="254"/>
      <c r="O466" s="254"/>
      <c r="P466" s="254"/>
      <c r="Q466" s="254"/>
      <c r="R466" s="254"/>
      <c r="S466" s="254"/>
      <c r="T466" s="254"/>
      <c r="U466" s="255"/>
      <c r="V466" s="15"/>
      <c r="W466" s="15"/>
      <c r="X466" s="15"/>
      <c r="Y466" s="15"/>
      <c r="Z466" s="15"/>
      <c r="AA466" s="15"/>
      <c r="AB466" s="15"/>
      <c r="AC466" s="15"/>
      <c r="AD466" s="15"/>
      <c r="AE466" s="15"/>
      <c r="AT466" s="256" t="s">
        <v>175</v>
      </c>
      <c r="AU466" s="256" t="s">
        <v>80</v>
      </c>
      <c r="AV466" s="15" t="s">
        <v>78</v>
      </c>
      <c r="AW466" s="15" t="s">
        <v>35</v>
      </c>
      <c r="AX466" s="15" t="s">
        <v>73</v>
      </c>
      <c r="AY466" s="256" t="s">
        <v>130</v>
      </c>
    </row>
    <row r="467" s="15" customFormat="1">
      <c r="A467" s="15"/>
      <c r="B467" s="247"/>
      <c r="C467" s="248"/>
      <c r="D467" s="210" t="s">
        <v>175</v>
      </c>
      <c r="E467" s="249" t="s">
        <v>19</v>
      </c>
      <c r="F467" s="250" t="s">
        <v>786</v>
      </c>
      <c r="G467" s="248"/>
      <c r="H467" s="249" t="s">
        <v>19</v>
      </c>
      <c r="I467" s="251"/>
      <c r="J467" s="248"/>
      <c r="K467" s="248"/>
      <c r="L467" s="252"/>
      <c r="M467" s="253"/>
      <c r="N467" s="254"/>
      <c r="O467" s="254"/>
      <c r="P467" s="254"/>
      <c r="Q467" s="254"/>
      <c r="R467" s="254"/>
      <c r="S467" s="254"/>
      <c r="T467" s="254"/>
      <c r="U467" s="255"/>
      <c r="V467" s="15"/>
      <c r="W467" s="15"/>
      <c r="X467" s="15"/>
      <c r="Y467" s="15"/>
      <c r="Z467" s="15"/>
      <c r="AA467" s="15"/>
      <c r="AB467" s="15"/>
      <c r="AC467" s="15"/>
      <c r="AD467" s="15"/>
      <c r="AE467" s="15"/>
      <c r="AT467" s="256" t="s">
        <v>175</v>
      </c>
      <c r="AU467" s="256" t="s">
        <v>80</v>
      </c>
      <c r="AV467" s="15" t="s">
        <v>78</v>
      </c>
      <c r="AW467" s="15" t="s">
        <v>35</v>
      </c>
      <c r="AX467" s="15" t="s">
        <v>73</v>
      </c>
      <c r="AY467" s="256" t="s">
        <v>130</v>
      </c>
    </row>
    <row r="468" s="15" customFormat="1">
      <c r="A468" s="15"/>
      <c r="B468" s="247"/>
      <c r="C468" s="248"/>
      <c r="D468" s="210" t="s">
        <v>175</v>
      </c>
      <c r="E468" s="249" t="s">
        <v>19</v>
      </c>
      <c r="F468" s="250" t="s">
        <v>787</v>
      </c>
      <c r="G468" s="248"/>
      <c r="H468" s="249" t="s">
        <v>19</v>
      </c>
      <c r="I468" s="251"/>
      <c r="J468" s="248"/>
      <c r="K468" s="248"/>
      <c r="L468" s="252"/>
      <c r="M468" s="253"/>
      <c r="N468" s="254"/>
      <c r="O468" s="254"/>
      <c r="P468" s="254"/>
      <c r="Q468" s="254"/>
      <c r="R468" s="254"/>
      <c r="S468" s="254"/>
      <c r="T468" s="254"/>
      <c r="U468" s="255"/>
      <c r="V468" s="15"/>
      <c r="W468" s="15"/>
      <c r="X468" s="15"/>
      <c r="Y468" s="15"/>
      <c r="Z468" s="15"/>
      <c r="AA468" s="15"/>
      <c r="AB468" s="15"/>
      <c r="AC468" s="15"/>
      <c r="AD468" s="15"/>
      <c r="AE468" s="15"/>
      <c r="AT468" s="256" t="s">
        <v>175</v>
      </c>
      <c r="AU468" s="256" t="s">
        <v>80</v>
      </c>
      <c r="AV468" s="15" t="s">
        <v>78</v>
      </c>
      <c r="AW468" s="15" t="s">
        <v>35</v>
      </c>
      <c r="AX468" s="15" t="s">
        <v>73</v>
      </c>
      <c r="AY468" s="256" t="s">
        <v>130</v>
      </c>
    </row>
    <row r="469" s="15" customFormat="1">
      <c r="A469" s="15"/>
      <c r="B469" s="247"/>
      <c r="C469" s="248"/>
      <c r="D469" s="210" t="s">
        <v>175</v>
      </c>
      <c r="E469" s="249" t="s">
        <v>19</v>
      </c>
      <c r="F469" s="250" t="s">
        <v>788</v>
      </c>
      <c r="G469" s="248"/>
      <c r="H469" s="249" t="s">
        <v>19</v>
      </c>
      <c r="I469" s="251"/>
      <c r="J469" s="248"/>
      <c r="K469" s="248"/>
      <c r="L469" s="252"/>
      <c r="M469" s="253"/>
      <c r="N469" s="254"/>
      <c r="O469" s="254"/>
      <c r="P469" s="254"/>
      <c r="Q469" s="254"/>
      <c r="R469" s="254"/>
      <c r="S469" s="254"/>
      <c r="T469" s="254"/>
      <c r="U469" s="255"/>
      <c r="V469" s="15"/>
      <c r="W469" s="15"/>
      <c r="X469" s="15"/>
      <c r="Y469" s="15"/>
      <c r="Z469" s="15"/>
      <c r="AA469" s="15"/>
      <c r="AB469" s="15"/>
      <c r="AC469" s="15"/>
      <c r="AD469" s="15"/>
      <c r="AE469" s="15"/>
      <c r="AT469" s="256" t="s">
        <v>175</v>
      </c>
      <c r="AU469" s="256" t="s">
        <v>80</v>
      </c>
      <c r="AV469" s="15" t="s">
        <v>78</v>
      </c>
      <c r="AW469" s="15" t="s">
        <v>35</v>
      </c>
      <c r="AX469" s="15" t="s">
        <v>73</v>
      </c>
      <c r="AY469" s="256" t="s">
        <v>130</v>
      </c>
    </row>
    <row r="470" s="15" customFormat="1">
      <c r="A470" s="15"/>
      <c r="B470" s="247"/>
      <c r="C470" s="248"/>
      <c r="D470" s="210" t="s">
        <v>175</v>
      </c>
      <c r="E470" s="249" t="s">
        <v>19</v>
      </c>
      <c r="F470" s="250" t="s">
        <v>789</v>
      </c>
      <c r="G470" s="248"/>
      <c r="H470" s="249" t="s">
        <v>19</v>
      </c>
      <c r="I470" s="251"/>
      <c r="J470" s="248"/>
      <c r="K470" s="248"/>
      <c r="L470" s="252"/>
      <c r="M470" s="253"/>
      <c r="N470" s="254"/>
      <c r="O470" s="254"/>
      <c r="P470" s="254"/>
      <c r="Q470" s="254"/>
      <c r="R470" s="254"/>
      <c r="S470" s="254"/>
      <c r="T470" s="254"/>
      <c r="U470" s="255"/>
      <c r="V470" s="15"/>
      <c r="W470" s="15"/>
      <c r="X470" s="15"/>
      <c r="Y470" s="15"/>
      <c r="Z470" s="15"/>
      <c r="AA470" s="15"/>
      <c r="AB470" s="15"/>
      <c r="AC470" s="15"/>
      <c r="AD470" s="15"/>
      <c r="AE470" s="15"/>
      <c r="AT470" s="256" t="s">
        <v>175</v>
      </c>
      <c r="AU470" s="256" t="s">
        <v>80</v>
      </c>
      <c r="AV470" s="15" t="s">
        <v>78</v>
      </c>
      <c r="AW470" s="15" t="s">
        <v>35</v>
      </c>
      <c r="AX470" s="15" t="s">
        <v>73</v>
      </c>
      <c r="AY470" s="256" t="s">
        <v>130</v>
      </c>
    </row>
    <row r="471" s="15" customFormat="1">
      <c r="A471" s="15"/>
      <c r="B471" s="247"/>
      <c r="C471" s="248"/>
      <c r="D471" s="210" t="s">
        <v>175</v>
      </c>
      <c r="E471" s="249" t="s">
        <v>19</v>
      </c>
      <c r="F471" s="250" t="s">
        <v>790</v>
      </c>
      <c r="G471" s="248"/>
      <c r="H471" s="249" t="s">
        <v>19</v>
      </c>
      <c r="I471" s="251"/>
      <c r="J471" s="248"/>
      <c r="K471" s="248"/>
      <c r="L471" s="252"/>
      <c r="M471" s="253"/>
      <c r="N471" s="254"/>
      <c r="O471" s="254"/>
      <c r="P471" s="254"/>
      <c r="Q471" s="254"/>
      <c r="R471" s="254"/>
      <c r="S471" s="254"/>
      <c r="T471" s="254"/>
      <c r="U471" s="255"/>
      <c r="V471" s="15"/>
      <c r="W471" s="15"/>
      <c r="X471" s="15"/>
      <c r="Y471" s="15"/>
      <c r="Z471" s="15"/>
      <c r="AA471" s="15"/>
      <c r="AB471" s="15"/>
      <c r="AC471" s="15"/>
      <c r="AD471" s="15"/>
      <c r="AE471" s="15"/>
      <c r="AT471" s="256" t="s">
        <v>175</v>
      </c>
      <c r="AU471" s="256" t="s">
        <v>80</v>
      </c>
      <c r="AV471" s="15" t="s">
        <v>78</v>
      </c>
      <c r="AW471" s="15" t="s">
        <v>35</v>
      </c>
      <c r="AX471" s="15" t="s">
        <v>73</v>
      </c>
      <c r="AY471" s="256" t="s">
        <v>130</v>
      </c>
    </row>
    <row r="472" s="15" customFormat="1">
      <c r="A472" s="15"/>
      <c r="B472" s="247"/>
      <c r="C472" s="248"/>
      <c r="D472" s="210" t="s">
        <v>175</v>
      </c>
      <c r="E472" s="249" t="s">
        <v>19</v>
      </c>
      <c r="F472" s="250" t="s">
        <v>791</v>
      </c>
      <c r="G472" s="248"/>
      <c r="H472" s="249" t="s">
        <v>19</v>
      </c>
      <c r="I472" s="251"/>
      <c r="J472" s="248"/>
      <c r="K472" s="248"/>
      <c r="L472" s="252"/>
      <c r="M472" s="253"/>
      <c r="N472" s="254"/>
      <c r="O472" s="254"/>
      <c r="P472" s="254"/>
      <c r="Q472" s="254"/>
      <c r="R472" s="254"/>
      <c r="S472" s="254"/>
      <c r="T472" s="254"/>
      <c r="U472" s="255"/>
      <c r="V472" s="15"/>
      <c r="W472" s="15"/>
      <c r="X472" s="15"/>
      <c r="Y472" s="15"/>
      <c r="Z472" s="15"/>
      <c r="AA472" s="15"/>
      <c r="AB472" s="15"/>
      <c r="AC472" s="15"/>
      <c r="AD472" s="15"/>
      <c r="AE472" s="15"/>
      <c r="AT472" s="256" t="s">
        <v>175</v>
      </c>
      <c r="AU472" s="256" t="s">
        <v>80</v>
      </c>
      <c r="AV472" s="15" t="s">
        <v>78</v>
      </c>
      <c r="AW472" s="15" t="s">
        <v>35</v>
      </c>
      <c r="AX472" s="15" t="s">
        <v>73</v>
      </c>
      <c r="AY472" s="256" t="s">
        <v>130</v>
      </c>
    </row>
    <row r="473" s="15" customFormat="1">
      <c r="A473" s="15"/>
      <c r="B473" s="247"/>
      <c r="C473" s="248"/>
      <c r="D473" s="210" t="s">
        <v>175</v>
      </c>
      <c r="E473" s="249" t="s">
        <v>19</v>
      </c>
      <c r="F473" s="250" t="s">
        <v>792</v>
      </c>
      <c r="G473" s="248"/>
      <c r="H473" s="249" t="s">
        <v>19</v>
      </c>
      <c r="I473" s="251"/>
      <c r="J473" s="248"/>
      <c r="K473" s="248"/>
      <c r="L473" s="252"/>
      <c r="M473" s="253"/>
      <c r="N473" s="254"/>
      <c r="O473" s="254"/>
      <c r="P473" s="254"/>
      <c r="Q473" s="254"/>
      <c r="R473" s="254"/>
      <c r="S473" s="254"/>
      <c r="T473" s="254"/>
      <c r="U473" s="255"/>
      <c r="V473" s="15"/>
      <c r="W473" s="15"/>
      <c r="X473" s="15"/>
      <c r="Y473" s="15"/>
      <c r="Z473" s="15"/>
      <c r="AA473" s="15"/>
      <c r="AB473" s="15"/>
      <c r="AC473" s="15"/>
      <c r="AD473" s="15"/>
      <c r="AE473" s="15"/>
      <c r="AT473" s="256" t="s">
        <v>175</v>
      </c>
      <c r="AU473" s="256" t="s">
        <v>80</v>
      </c>
      <c r="AV473" s="15" t="s">
        <v>78</v>
      </c>
      <c r="AW473" s="15" t="s">
        <v>35</v>
      </c>
      <c r="AX473" s="15" t="s">
        <v>73</v>
      </c>
      <c r="AY473" s="256" t="s">
        <v>130</v>
      </c>
    </row>
    <row r="474" s="15" customFormat="1">
      <c r="A474" s="15"/>
      <c r="B474" s="247"/>
      <c r="C474" s="248"/>
      <c r="D474" s="210" t="s">
        <v>175</v>
      </c>
      <c r="E474" s="249" t="s">
        <v>19</v>
      </c>
      <c r="F474" s="250" t="s">
        <v>786</v>
      </c>
      <c r="G474" s="248"/>
      <c r="H474" s="249" t="s">
        <v>19</v>
      </c>
      <c r="I474" s="251"/>
      <c r="J474" s="248"/>
      <c r="K474" s="248"/>
      <c r="L474" s="252"/>
      <c r="M474" s="253"/>
      <c r="N474" s="254"/>
      <c r="O474" s="254"/>
      <c r="P474" s="254"/>
      <c r="Q474" s="254"/>
      <c r="R474" s="254"/>
      <c r="S474" s="254"/>
      <c r="T474" s="254"/>
      <c r="U474" s="255"/>
      <c r="V474" s="15"/>
      <c r="W474" s="15"/>
      <c r="X474" s="15"/>
      <c r="Y474" s="15"/>
      <c r="Z474" s="15"/>
      <c r="AA474" s="15"/>
      <c r="AB474" s="15"/>
      <c r="AC474" s="15"/>
      <c r="AD474" s="15"/>
      <c r="AE474" s="15"/>
      <c r="AT474" s="256" t="s">
        <v>175</v>
      </c>
      <c r="AU474" s="256" t="s">
        <v>80</v>
      </c>
      <c r="AV474" s="15" t="s">
        <v>78</v>
      </c>
      <c r="AW474" s="15" t="s">
        <v>35</v>
      </c>
      <c r="AX474" s="15" t="s">
        <v>73</v>
      </c>
      <c r="AY474" s="256" t="s">
        <v>130</v>
      </c>
    </row>
    <row r="475" s="15" customFormat="1">
      <c r="A475" s="15"/>
      <c r="B475" s="247"/>
      <c r="C475" s="248"/>
      <c r="D475" s="210" t="s">
        <v>175</v>
      </c>
      <c r="E475" s="249" t="s">
        <v>19</v>
      </c>
      <c r="F475" s="250" t="s">
        <v>787</v>
      </c>
      <c r="G475" s="248"/>
      <c r="H475" s="249" t="s">
        <v>19</v>
      </c>
      <c r="I475" s="251"/>
      <c r="J475" s="248"/>
      <c r="K475" s="248"/>
      <c r="L475" s="252"/>
      <c r="M475" s="253"/>
      <c r="N475" s="254"/>
      <c r="O475" s="254"/>
      <c r="P475" s="254"/>
      <c r="Q475" s="254"/>
      <c r="R475" s="254"/>
      <c r="S475" s="254"/>
      <c r="T475" s="254"/>
      <c r="U475" s="255"/>
      <c r="V475" s="15"/>
      <c r="W475" s="15"/>
      <c r="X475" s="15"/>
      <c r="Y475" s="15"/>
      <c r="Z475" s="15"/>
      <c r="AA475" s="15"/>
      <c r="AB475" s="15"/>
      <c r="AC475" s="15"/>
      <c r="AD475" s="15"/>
      <c r="AE475" s="15"/>
      <c r="AT475" s="256" t="s">
        <v>175</v>
      </c>
      <c r="AU475" s="256" t="s">
        <v>80</v>
      </c>
      <c r="AV475" s="15" t="s">
        <v>78</v>
      </c>
      <c r="AW475" s="15" t="s">
        <v>35</v>
      </c>
      <c r="AX475" s="15" t="s">
        <v>73</v>
      </c>
      <c r="AY475" s="256" t="s">
        <v>130</v>
      </c>
    </row>
    <row r="476" s="15" customFormat="1">
      <c r="A476" s="15"/>
      <c r="B476" s="247"/>
      <c r="C476" s="248"/>
      <c r="D476" s="210" t="s">
        <v>175</v>
      </c>
      <c r="E476" s="249" t="s">
        <v>19</v>
      </c>
      <c r="F476" s="250" t="s">
        <v>788</v>
      </c>
      <c r="G476" s="248"/>
      <c r="H476" s="249" t="s">
        <v>19</v>
      </c>
      <c r="I476" s="251"/>
      <c r="J476" s="248"/>
      <c r="K476" s="248"/>
      <c r="L476" s="252"/>
      <c r="M476" s="253"/>
      <c r="N476" s="254"/>
      <c r="O476" s="254"/>
      <c r="P476" s="254"/>
      <c r="Q476" s="254"/>
      <c r="R476" s="254"/>
      <c r="S476" s="254"/>
      <c r="T476" s="254"/>
      <c r="U476" s="255"/>
      <c r="V476" s="15"/>
      <c r="W476" s="15"/>
      <c r="X476" s="15"/>
      <c r="Y476" s="15"/>
      <c r="Z476" s="15"/>
      <c r="AA476" s="15"/>
      <c r="AB476" s="15"/>
      <c r="AC476" s="15"/>
      <c r="AD476" s="15"/>
      <c r="AE476" s="15"/>
      <c r="AT476" s="256" t="s">
        <v>175</v>
      </c>
      <c r="AU476" s="256" t="s">
        <v>80</v>
      </c>
      <c r="AV476" s="15" t="s">
        <v>78</v>
      </c>
      <c r="AW476" s="15" t="s">
        <v>35</v>
      </c>
      <c r="AX476" s="15" t="s">
        <v>73</v>
      </c>
      <c r="AY476" s="256" t="s">
        <v>130</v>
      </c>
    </row>
    <row r="477" s="15" customFormat="1">
      <c r="A477" s="15"/>
      <c r="B477" s="247"/>
      <c r="C477" s="248"/>
      <c r="D477" s="210" t="s">
        <v>175</v>
      </c>
      <c r="E477" s="249" t="s">
        <v>19</v>
      </c>
      <c r="F477" s="250" t="s">
        <v>793</v>
      </c>
      <c r="G477" s="248"/>
      <c r="H477" s="249" t="s">
        <v>19</v>
      </c>
      <c r="I477" s="251"/>
      <c r="J477" s="248"/>
      <c r="K477" s="248"/>
      <c r="L477" s="252"/>
      <c r="M477" s="253"/>
      <c r="N477" s="254"/>
      <c r="O477" s="254"/>
      <c r="P477" s="254"/>
      <c r="Q477" s="254"/>
      <c r="R477" s="254"/>
      <c r="S477" s="254"/>
      <c r="T477" s="254"/>
      <c r="U477" s="255"/>
      <c r="V477" s="15"/>
      <c r="W477" s="15"/>
      <c r="X477" s="15"/>
      <c r="Y477" s="15"/>
      <c r="Z477" s="15"/>
      <c r="AA477" s="15"/>
      <c r="AB477" s="15"/>
      <c r="AC477" s="15"/>
      <c r="AD477" s="15"/>
      <c r="AE477" s="15"/>
      <c r="AT477" s="256" t="s">
        <v>175</v>
      </c>
      <c r="AU477" s="256" t="s">
        <v>80</v>
      </c>
      <c r="AV477" s="15" t="s">
        <v>78</v>
      </c>
      <c r="AW477" s="15" t="s">
        <v>35</v>
      </c>
      <c r="AX477" s="15" t="s">
        <v>73</v>
      </c>
      <c r="AY477" s="256" t="s">
        <v>130</v>
      </c>
    </row>
    <row r="478" s="15" customFormat="1">
      <c r="A478" s="15"/>
      <c r="B478" s="247"/>
      <c r="C478" s="248"/>
      <c r="D478" s="210" t="s">
        <v>175</v>
      </c>
      <c r="E478" s="249" t="s">
        <v>19</v>
      </c>
      <c r="F478" s="250" t="s">
        <v>794</v>
      </c>
      <c r="G478" s="248"/>
      <c r="H478" s="249" t="s">
        <v>19</v>
      </c>
      <c r="I478" s="251"/>
      <c r="J478" s="248"/>
      <c r="K478" s="248"/>
      <c r="L478" s="252"/>
      <c r="M478" s="253"/>
      <c r="N478" s="254"/>
      <c r="O478" s="254"/>
      <c r="P478" s="254"/>
      <c r="Q478" s="254"/>
      <c r="R478" s="254"/>
      <c r="S478" s="254"/>
      <c r="T478" s="254"/>
      <c r="U478" s="255"/>
      <c r="V478" s="15"/>
      <c r="W478" s="15"/>
      <c r="X478" s="15"/>
      <c r="Y478" s="15"/>
      <c r="Z478" s="15"/>
      <c r="AA478" s="15"/>
      <c r="AB478" s="15"/>
      <c r="AC478" s="15"/>
      <c r="AD478" s="15"/>
      <c r="AE478" s="15"/>
      <c r="AT478" s="256" t="s">
        <v>175</v>
      </c>
      <c r="AU478" s="256" t="s">
        <v>80</v>
      </c>
      <c r="AV478" s="15" t="s">
        <v>78</v>
      </c>
      <c r="AW478" s="15" t="s">
        <v>35</v>
      </c>
      <c r="AX478" s="15" t="s">
        <v>73</v>
      </c>
      <c r="AY478" s="256" t="s">
        <v>130</v>
      </c>
    </row>
    <row r="479" s="15" customFormat="1">
      <c r="A479" s="15"/>
      <c r="B479" s="247"/>
      <c r="C479" s="248"/>
      <c r="D479" s="210" t="s">
        <v>175</v>
      </c>
      <c r="E479" s="249" t="s">
        <v>19</v>
      </c>
      <c r="F479" s="250" t="s">
        <v>795</v>
      </c>
      <c r="G479" s="248"/>
      <c r="H479" s="249" t="s">
        <v>19</v>
      </c>
      <c r="I479" s="251"/>
      <c r="J479" s="248"/>
      <c r="K479" s="248"/>
      <c r="L479" s="252"/>
      <c r="M479" s="253"/>
      <c r="N479" s="254"/>
      <c r="O479" s="254"/>
      <c r="P479" s="254"/>
      <c r="Q479" s="254"/>
      <c r="R479" s="254"/>
      <c r="S479" s="254"/>
      <c r="T479" s="254"/>
      <c r="U479" s="255"/>
      <c r="V479" s="15"/>
      <c r="W479" s="15"/>
      <c r="X479" s="15"/>
      <c r="Y479" s="15"/>
      <c r="Z479" s="15"/>
      <c r="AA479" s="15"/>
      <c r="AB479" s="15"/>
      <c r="AC479" s="15"/>
      <c r="AD479" s="15"/>
      <c r="AE479" s="15"/>
      <c r="AT479" s="256" t="s">
        <v>175</v>
      </c>
      <c r="AU479" s="256" t="s">
        <v>80</v>
      </c>
      <c r="AV479" s="15" t="s">
        <v>78</v>
      </c>
      <c r="AW479" s="15" t="s">
        <v>35</v>
      </c>
      <c r="AX479" s="15" t="s">
        <v>73</v>
      </c>
      <c r="AY479" s="256" t="s">
        <v>130</v>
      </c>
    </row>
    <row r="480" s="15" customFormat="1">
      <c r="A480" s="15"/>
      <c r="B480" s="247"/>
      <c r="C480" s="248"/>
      <c r="D480" s="210" t="s">
        <v>175</v>
      </c>
      <c r="E480" s="249" t="s">
        <v>19</v>
      </c>
      <c r="F480" s="250" t="s">
        <v>796</v>
      </c>
      <c r="G480" s="248"/>
      <c r="H480" s="249" t="s">
        <v>19</v>
      </c>
      <c r="I480" s="251"/>
      <c r="J480" s="248"/>
      <c r="K480" s="248"/>
      <c r="L480" s="252"/>
      <c r="M480" s="253"/>
      <c r="N480" s="254"/>
      <c r="O480" s="254"/>
      <c r="P480" s="254"/>
      <c r="Q480" s="254"/>
      <c r="R480" s="254"/>
      <c r="S480" s="254"/>
      <c r="T480" s="254"/>
      <c r="U480" s="255"/>
      <c r="V480" s="15"/>
      <c r="W480" s="15"/>
      <c r="X480" s="15"/>
      <c r="Y480" s="15"/>
      <c r="Z480" s="15"/>
      <c r="AA480" s="15"/>
      <c r="AB480" s="15"/>
      <c r="AC480" s="15"/>
      <c r="AD480" s="15"/>
      <c r="AE480" s="15"/>
      <c r="AT480" s="256" t="s">
        <v>175</v>
      </c>
      <c r="AU480" s="256" t="s">
        <v>80</v>
      </c>
      <c r="AV480" s="15" t="s">
        <v>78</v>
      </c>
      <c r="AW480" s="15" t="s">
        <v>35</v>
      </c>
      <c r="AX480" s="15" t="s">
        <v>73</v>
      </c>
      <c r="AY480" s="256" t="s">
        <v>130</v>
      </c>
    </row>
    <row r="481" s="13" customFormat="1">
      <c r="A481" s="13"/>
      <c r="B481" s="225"/>
      <c r="C481" s="226"/>
      <c r="D481" s="210" t="s">
        <v>175</v>
      </c>
      <c r="E481" s="227" t="s">
        <v>19</v>
      </c>
      <c r="F481" s="228" t="s">
        <v>78</v>
      </c>
      <c r="G481" s="226"/>
      <c r="H481" s="229">
        <v>1</v>
      </c>
      <c r="I481" s="230"/>
      <c r="J481" s="226"/>
      <c r="K481" s="226"/>
      <c r="L481" s="231"/>
      <c r="M481" s="232"/>
      <c r="N481" s="233"/>
      <c r="O481" s="233"/>
      <c r="P481" s="233"/>
      <c r="Q481" s="233"/>
      <c r="R481" s="233"/>
      <c r="S481" s="233"/>
      <c r="T481" s="233"/>
      <c r="U481" s="234"/>
      <c r="V481" s="13"/>
      <c r="W481" s="13"/>
      <c r="X481" s="13"/>
      <c r="Y481" s="13"/>
      <c r="Z481" s="13"/>
      <c r="AA481" s="13"/>
      <c r="AB481" s="13"/>
      <c r="AC481" s="13"/>
      <c r="AD481" s="13"/>
      <c r="AE481" s="13"/>
      <c r="AT481" s="235" t="s">
        <v>175</v>
      </c>
      <c r="AU481" s="235" t="s">
        <v>80</v>
      </c>
      <c r="AV481" s="13" t="s">
        <v>80</v>
      </c>
      <c r="AW481" s="13" t="s">
        <v>35</v>
      </c>
      <c r="AX481" s="13" t="s">
        <v>78</v>
      </c>
      <c r="AY481" s="235" t="s">
        <v>130</v>
      </c>
    </row>
    <row r="482" s="2" customFormat="1" ht="16.5" customHeight="1">
      <c r="A482" s="39"/>
      <c r="B482" s="40"/>
      <c r="C482" s="197" t="s">
        <v>797</v>
      </c>
      <c r="D482" s="197" t="s">
        <v>132</v>
      </c>
      <c r="E482" s="198" t="s">
        <v>798</v>
      </c>
      <c r="F482" s="199" t="s">
        <v>729</v>
      </c>
      <c r="G482" s="200" t="s">
        <v>285</v>
      </c>
      <c r="H482" s="201">
        <v>1</v>
      </c>
      <c r="I482" s="202"/>
      <c r="J482" s="203">
        <f>ROUND(I482*H482,2)</f>
        <v>0</v>
      </c>
      <c r="K482" s="199" t="s">
        <v>19</v>
      </c>
      <c r="L482" s="45"/>
      <c r="M482" s="204" t="s">
        <v>19</v>
      </c>
      <c r="N482" s="205" t="s">
        <v>44</v>
      </c>
      <c r="O482" s="85"/>
      <c r="P482" s="206">
        <f>O482*H482</f>
        <v>0</v>
      </c>
      <c r="Q482" s="206">
        <v>0</v>
      </c>
      <c r="R482" s="206">
        <f>Q482*H482</f>
        <v>0</v>
      </c>
      <c r="S482" s="206">
        <v>0</v>
      </c>
      <c r="T482" s="206">
        <f>S482*H482</f>
        <v>0</v>
      </c>
      <c r="U482" s="207" t="s">
        <v>19</v>
      </c>
      <c r="V482" s="39"/>
      <c r="W482" s="39"/>
      <c r="X482" s="39"/>
      <c r="Y482" s="39"/>
      <c r="Z482" s="39"/>
      <c r="AA482" s="39"/>
      <c r="AB482" s="39"/>
      <c r="AC482" s="39"/>
      <c r="AD482" s="39"/>
      <c r="AE482" s="39"/>
      <c r="AR482" s="208" t="s">
        <v>208</v>
      </c>
      <c r="AT482" s="208" t="s">
        <v>132</v>
      </c>
      <c r="AU482" s="208" t="s">
        <v>80</v>
      </c>
      <c r="AY482" s="18" t="s">
        <v>130</v>
      </c>
      <c r="BE482" s="209">
        <f>IF(N482="základní",J482,0)</f>
        <v>0</v>
      </c>
      <c r="BF482" s="209">
        <f>IF(N482="snížená",J482,0)</f>
        <v>0</v>
      </c>
      <c r="BG482" s="209">
        <f>IF(N482="zákl. přenesená",J482,0)</f>
        <v>0</v>
      </c>
      <c r="BH482" s="209">
        <f>IF(N482="sníž. přenesená",J482,0)</f>
        <v>0</v>
      </c>
      <c r="BI482" s="209">
        <f>IF(N482="nulová",J482,0)</f>
        <v>0</v>
      </c>
      <c r="BJ482" s="18" t="s">
        <v>78</v>
      </c>
      <c r="BK482" s="209">
        <f>ROUND(I482*H482,2)</f>
        <v>0</v>
      </c>
      <c r="BL482" s="18" t="s">
        <v>208</v>
      </c>
      <c r="BM482" s="208" t="s">
        <v>799</v>
      </c>
    </row>
    <row r="483" s="2" customFormat="1">
      <c r="A483" s="39"/>
      <c r="B483" s="40"/>
      <c r="C483" s="41"/>
      <c r="D483" s="210" t="s">
        <v>138</v>
      </c>
      <c r="E483" s="41"/>
      <c r="F483" s="211" t="s">
        <v>729</v>
      </c>
      <c r="G483" s="41"/>
      <c r="H483" s="41"/>
      <c r="I483" s="212"/>
      <c r="J483" s="41"/>
      <c r="K483" s="41"/>
      <c r="L483" s="45"/>
      <c r="M483" s="213"/>
      <c r="N483" s="214"/>
      <c r="O483" s="85"/>
      <c r="P483" s="85"/>
      <c r="Q483" s="85"/>
      <c r="R483" s="85"/>
      <c r="S483" s="85"/>
      <c r="T483" s="85"/>
      <c r="U483" s="86"/>
      <c r="V483" s="39"/>
      <c r="W483" s="39"/>
      <c r="X483" s="39"/>
      <c r="Y483" s="39"/>
      <c r="Z483" s="39"/>
      <c r="AA483" s="39"/>
      <c r="AB483" s="39"/>
      <c r="AC483" s="39"/>
      <c r="AD483" s="39"/>
      <c r="AE483" s="39"/>
      <c r="AT483" s="18" t="s">
        <v>138</v>
      </c>
      <c r="AU483" s="18" t="s">
        <v>80</v>
      </c>
    </row>
    <row r="484" s="15" customFormat="1">
      <c r="A484" s="15"/>
      <c r="B484" s="247"/>
      <c r="C484" s="248"/>
      <c r="D484" s="210" t="s">
        <v>175</v>
      </c>
      <c r="E484" s="249" t="s">
        <v>19</v>
      </c>
      <c r="F484" s="250" t="s">
        <v>731</v>
      </c>
      <c r="G484" s="248"/>
      <c r="H484" s="249" t="s">
        <v>19</v>
      </c>
      <c r="I484" s="251"/>
      <c r="J484" s="248"/>
      <c r="K484" s="248"/>
      <c r="L484" s="252"/>
      <c r="M484" s="253"/>
      <c r="N484" s="254"/>
      <c r="O484" s="254"/>
      <c r="P484" s="254"/>
      <c r="Q484" s="254"/>
      <c r="R484" s="254"/>
      <c r="S484" s="254"/>
      <c r="T484" s="254"/>
      <c r="U484" s="255"/>
      <c r="V484" s="15"/>
      <c r="W484" s="15"/>
      <c r="X484" s="15"/>
      <c r="Y484" s="15"/>
      <c r="Z484" s="15"/>
      <c r="AA484" s="15"/>
      <c r="AB484" s="15"/>
      <c r="AC484" s="15"/>
      <c r="AD484" s="15"/>
      <c r="AE484" s="15"/>
      <c r="AT484" s="256" t="s">
        <v>175</v>
      </c>
      <c r="AU484" s="256" t="s">
        <v>80</v>
      </c>
      <c r="AV484" s="15" t="s">
        <v>78</v>
      </c>
      <c r="AW484" s="15" t="s">
        <v>35</v>
      </c>
      <c r="AX484" s="15" t="s">
        <v>73</v>
      </c>
      <c r="AY484" s="256" t="s">
        <v>130</v>
      </c>
    </row>
    <row r="485" s="15" customFormat="1">
      <c r="A485" s="15"/>
      <c r="B485" s="247"/>
      <c r="C485" s="248"/>
      <c r="D485" s="210" t="s">
        <v>175</v>
      </c>
      <c r="E485" s="249" t="s">
        <v>19</v>
      </c>
      <c r="F485" s="250" t="s">
        <v>732</v>
      </c>
      <c r="G485" s="248"/>
      <c r="H485" s="249" t="s">
        <v>19</v>
      </c>
      <c r="I485" s="251"/>
      <c r="J485" s="248"/>
      <c r="K485" s="248"/>
      <c r="L485" s="252"/>
      <c r="M485" s="253"/>
      <c r="N485" s="254"/>
      <c r="O485" s="254"/>
      <c r="P485" s="254"/>
      <c r="Q485" s="254"/>
      <c r="R485" s="254"/>
      <c r="S485" s="254"/>
      <c r="T485" s="254"/>
      <c r="U485" s="255"/>
      <c r="V485" s="15"/>
      <c r="W485" s="15"/>
      <c r="X485" s="15"/>
      <c r="Y485" s="15"/>
      <c r="Z485" s="15"/>
      <c r="AA485" s="15"/>
      <c r="AB485" s="15"/>
      <c r="AC485" s="15"/>
      <c r="AD485" s="15"/>
      <c r="AE485" s="15"/>
      <c r="AT485" s="256" t="s">
        <v>175</v>
      </c>
      <c r="AU485" s="256" t="s">
        <v>80</v>
      </c>
      <c r="AV485" s="15" t="s">
        <v>78</v>
      </c>
      <c r="AW485" s="15" t="s">
        <v>35</v>
      </c>
      <c r="AX485" s="15" t="s">
        <v>73</v>
      </c>
      <c r="AY485" s="256" t="s">
        <v>130</v>
      </c>
    </row>
    <row r="486" s="15" customFormat="1">
      <c r="A486" s="15"/>
      <c r="B486" s="247"/>
      <c r="C486" s="248"/>
      <c r="D486" s="210" t="s">
        <v>175</v>
      </c>
      <c r="E486" s="249" t="s">
        <v>19</v>
      </c>
      <c r="F486" s="250" t="s">
        <v>800</v>
      </c>
      <c r="G486" s="248"/>
      <c r="H486" s="249" t="s">
        <v>19</v>
      </c>
      <c r="I486" s="251"/>
      <c r="J486" s="248"/>
      <c r="K486" s="248"/>
      <c r="L486" s="252"/>
      <c r="M486" s="253"/>
      <c r="N486" s="254"/>
      <c r="O486" s="254"/>
      <c r="P486" s="254"/>
      <c r="Q486" s="254"/>
      <c r="R486" s="254"/>
      <c r="S486" s="254"/>
      <c r="T486" s="254"/>
      <c r="U486" s="255"/>
      <c r="V486" s="15"/>
      <c r="W486" s="15"/>
      <c r="X486" s="15"/>
      <c r="Y486" s="15"/>
      <c r="Z486" s="15"/>
      <c r="AA486" s="15"/>
      <c r="AB486" s="15"/>
      <c r="AC486" s="15"/>
      <c r="AD486" s="15"/>
      <c r="AE486" s="15"/>
      <c r="AT486" s="256" t="s">
        <v>175</v>
      </c>
      <c r="AU486" s="256" t="s">
        <v>80</v>
      </c>
      <c r="AV486" s="15" t="s">
        <v>78</v>
      </c>
      <c r="AW486" s="15" t="s">
        <v>35</v>
      </c>
      <c r="AX486" s="15" t="s">
        <v>73</v>
      </c>
      <c r="AY486" s="256" t="s">
        <v>130</v>
      </c>
    </row>
    <row r="487" s="15" customFormat="1">
      <c r="A487" s="15"/>
      <c r="B487" s="247"/>
      <c r="C487" s="248"/>
      <c r="D487" s="210" t="s">
        <v>175</v>
      </c>
      <c r="E487" s="249" t="s">
        <v>19</v>
      </c>
      <c r="F487" s="250" t="s">
        <v>734</v>
      </c>
      <c r="G487" s="248"/>
      <c r="H487" s="249" t="s">
        <v>19</v>
      </c>
      <c r="I487" s="251"/>
      <c r="J487" s="248"/>
      <c r="K487" s="248"/>
      <c r="L487" s="252"/>
      <c r="M487" s="253"/>
      <c r="N487" s="254"/>
      <c r="O487" s="254"/>
      <c r="P487" s="254"/>
      <c r="Q487" s="254"/>
      <c r="R487" s="254"/>
      <c r="S487" s="254"/>
      <c r="T487" s="254"/>
      <c r="U487" s="255"/>
      <c r="V487" s="15"/>
      <c r="W487" s="15"/>
      <c r="X487" s="15"/>
      <c r="Y487" s="15"/>
      <c r="Z487" s="15"/>
      <c r="AA487" s="15"/>
      <c r="AB487" s="15"/>
      <c r="AC487" s="15"/>
      <c r="AD487" s="15"/>
      <c r="AE487" s="15"/>
      <c r="AT487" s="256" t="s">
        <v>175</v>
      </c>
      <c r="AU487" s="256" t="s">
        <v>80</v>
      </c>
      <c r="AV487" s="15" t="s">
        <v>78</v>
      </c>
      <c r="AW487" s="15" t="s">
        <v>35</v>
      </c>
      <c r="AX487" s="15" t="s">
        <v>73</v>
      </c>
      <c r="AY487" s="256" t="s">
        <v>130</v>
      </c>
    </row>
    <row r="488" s="15" customFormat="1">
      <c r="A488" s="15"/>
      <c r="B488" s="247"/>
      <c r="C488" s="248"/>
      <c r="D488" s="210" t="s">
        <v>175</v>
      </c>
      <c r="E488" s="249" t="s">
        <v>19</v>
      </c>
      <c r="F488" s="250" t="s">
        <v>735</v>
      </c>
      <c r="G488" s="248"/>
      <c r="H488" s="249" t="s">
        <v>19</v>
      </c>
      <c r="I488" s="251"/>
      <c r="J488" s="248"/>
      <c r="K488" s="248"/>
      <c r="L488" s="252"/>
      <c r="M488" s="253"/>
      <c r="N488" s="254"/>
      <c r="O488" s="254"/>
      <c r="P488" s="254"/>
      <c r="Q488" s="254"/>
      <c r="R488" s="254"/>
      <c r="S488" s="254"/>
      <c r="T488" s="254"/>
      <c r="U488" s="255"/>
      <c r="V488" s="15"/>
      <c r="W488" s="15"/>
      <c r="X488" s="15"/>
      <c r="Y488" s="15"/>
      <c r="Z488" s="15"/>
      <c r="AA488" s="15"/>
      <c r="AB488" s="15"/>
      <c r="AC488" s="15"/>
      <c r="AD488" s="15"/>
      <c r="AE488" s="15"/>
      <c r="AT488" s="256" t="s">
        <v>175</v>
      </c>
      <c r="AU488" s="256" t="s">
        <v>80</v>
      </c>
      <c r="AV488" s="15" t="s">
        <v>78</v>
      </c>
      <c r="AW488" s="15" t="s">
        <v>35</v>
      </c>
      <c r="AX488" s="15" t="s">
        <v>73</v>
      </c>
      <c r="AY488" s="256" t="s">
        <v>130</v>
      </c>
    </row>
    <row r="489" s="15" customFormat="1">
      <c r="A489" s="15"/>
      <c r="B489" s="247"/>
      <c r="C489" s="248"/>
      <c r="D489" s="210" t="s">
        <v>175</v>
      </c>
      <c r="E489" s="249" t="s">
        <v>19</v>
      </c>
      <c r="F489" s="250" t="s">
        <v>736</v>
      </c>
      <c r="G489" s="248"/>
      <c r="H489" s="249" t="s">
        <v>19</v>
      </c>
      <c r="I489" s="251"/>
      <c r="J489" s="248"/>
      <c r="K489" s="248"/>
      <c r="L489" s="252"/>
      <c r="M489" s="253"/>
      <c r="N489" s="254"/>
      <c r="O489" s="254"/>
      <c r="P489" s="254"/>
      <c r="Q489" s="254"/>
      <c r="R489" s="254"/>
      <c r="S489" s="254"/>
      <c r="T489" s="254"/>
      <c r="U489" s="255"/>
      <c r="V489" s="15"/>
      <c r="W489" s="15"/>
      <c r="X489" s="15"/>
      <c r="Y489" s="15"/>
      <c r="Z489" s="15"/>
      <c r="AA489" s="15"/>
      <c r="AB489" s="15"/>
      <c r="AC489" s="15"/>
      <c r="AD489" s="15"/>
      <c r="AE489" s="15"/>
      <c r="AT489" s="256" t="s">
        <v>175</v>
      </c>
      <c r="AU489" s="256" t="s">
        <v>80</v>
      </c>
      <c r="AV489" s="15" t="s">
        <v>78</v>
      </c>
      <c r="AW489" s="15" t="s">
        <v>35</v>
      </c>
      <c r="AX489" s="15" t="s">
        <v>73</v>
      </c>
      <c r="AY489" s="256" t="s">
        <v>130</v>
      </c>
    </row>
    <row r="490" s="15" customFormat="1">
      <c r="A490" s="15"/>
      <c r="B490" s="247"/>
      <c r="C490" s="248"/>
      <c r="D490" s="210" t="s">
        <v>175</v>
      </c>
      <c r="E490" s="249" t="s">
        <v>19</v>
      </c>
      <c r="F490" s="250" t="s">
        <v>737</v>
      </c>
      <c r="G490" s="248"/>
      <c r="H490" s="249" t="s">
        <v>19</v>
      </c>
      <c r="I490" s="251"/>
      <c r="J490" s="248"/>
      <c r="K490" s="248"/>
      <c r="L490" s="252"/>
      <c r="M490" s="253"/>
      <c r="N490" s="254"/>
      <c r="O490" s="254"/>
      <c r="P490" s="254"/>
      <c r="Q490" s="254"/>
      <c r="R490" s="254"/>
      <c r="S490" s="254"/>
      <c r="T490" s="254"/>
      <c r="U490" s="255"/>
      <c r="V490" s="15"/>
      <c r="W490" s="15"/>
      <c r="X490" s="15"/>
      <c r="Y490" s="15"/>
      <c r="Z490" s="15"/>
      <c r="AA490" s="15"/>
      <c r="AB490" s="15"/>
      <c r="AC490" s="15"/>
      <c r="AD490" s="15"/>
      <c r="AE490" s="15"/>
      <c r="AT490" s="256" t="s">
        <v>175</v>
      </c>
      <c r="AU490" s="256" t="s">
        <v>80</v>
      </c>
      <c r="AV490" s="15" t="s">
        <v>78</v>
      </c>
      <c r="AW490" s="15" t="s">
        <v>35</v>
      </c>
      <c r="AX490" s="15" t="s">
        <v>73</v>
      </c>
      <c r="AY490" s="256" t="s">
        <v>130</v>
      </c>
    </row>
    <row r="491" s="15" customFormat="1">
      <c r="A491" s="15"/>
      <c r="B491" s="247"/>
      <c r="C491" s="248"/>
      <c r="D491" s="210" t="s">
        <v>175</v>
      </c>
      <c r="E491" s="249" t="s">
        <v>19</v>
      </c>
      <c r="F491" s="250" t="s">
        <v>738</v>
      </c>
      <c r="G491" s="248"/>
      <c r="H491" s="249" t="s">
        <v>19</v>
      </c>
      <c r="I491" s="251"/>
      <c r="J491" s="248"/>
      <c r="K491" s="248"/>
      <c r="L491" s="252"/>
      <c r="M491" s="253"/>
      <c r="N491" s="254"/>
      <c r="O491" s="254"/>
      <c r="P491" s="254"/>
      <c r="Q491" s="254"/>
      <c r="R491" s="254"/>
      <c r="S491" s="254"/>
      <c r="T491" s="254"/>
      <c r="U491" s="255"/>
      <c r="V491" s="15"/>
      <c r="W491" s="15"/>
      <c r="X491" s="15"/>
      <c r="Y491" s="15"/>
      <c r="Z491" s="15"/>
      <c r="AA491" s="15"/>
      <c r="AB491" s="15"/>
      <c r="AC491" s="15"/>
      <c r="AD491" s="15"/>
      <c r="AE491" s="15"/>
      <c r="AT491" s="256" t="s">
        <v>175</v>
      </c>
      <c r="AU491" s="256" t="s">
        <v>80</v>
      </c>
      <c r="AV491" s="15" t="s">
        <v>78</v>
      </c>
      <c r="AW491" s="15" t="s">
        <v>35</v>
      </c>
      <c r="AX491" s="15" t="s">
        <v>73</v>
      </c>
      <c r="AY491" s="256" t="s">
        <v>130</v>
      </c>
    </row>
    <row r="492" s="15" customFormat="1">
      <c r="A492" s="15"/>
      <c r="B492" s="247"/>
      <c r="C492" s="248"/>
      <c r="D492" s="210" t="s">
        <v>175</v>
      </c>
      <c r="E492" s="249" t="s">
        <v>19</v>
      </c>
      <c r="F492" s="250" t="s">
        <v>739</v>
      </c>
      <c r="G492" s="248"/>
      <c r="H492" s="249" t="s">
        <v>19</v>
      </c>
      <c r="I492" s="251"/>
      <c r="J492" s="248"/>
      <c r="K492" s="248"/>
      <c r="L492" s="252"/>
      <c r="M492" s="253"/>
      <c r="N492" s="254"/>
      <c r="O492" s="254"/>
      <c r="P492" s="254"/>
      <c r="Q492" s="254"/>
      <c r="R492" s="254"/>
      <c r="S492" s="254"/>
      <c r="T492" s="254"/>
      <c r="U492" s="255"/>
      <c r="V492" s="15"/>
      <c r="W492" s="15"/>
      <c r="X492" s="15"/>
      <c r="Y492" s="15"/>
      <c r="Z492" s="15"/>
      <c r="AA492" s="15"/>
      <c r="AB492" s="15"/>
      <c r="AC492" s="15"/>
      <c r="AD492" s="15"/>
      <c r="AE492" s="15"/>
      <c r="AT492" s="256" t="s">
        <v>175</v>
      </c>
      <c r="AU492" s="256" t="s">
        <v>80</v>
      </c>
      <c r="AV492" s="15" t="s">
        <v>78</v>
      </c>
      <c r="AW492" s="15" t="s">
        <v>35</v>
      </c>
      <c r="AX492" s="15" t="s">
        <v>73</v>
      </c>
      <c r="AY492" s="256" t="s">
        <v>130</v>
      </c>
    </row>
    <row r="493" s="15" customFormat="1">
      <c r="A493" s="15"/>
      <c r="B493" s="247"/>
      <c r="C493" s="248"/>
      <c r="D493" s="210" t="s">
        <v>175</v>
      </c>
      <c r="E493" s="249" t="s">
        <v>19</v>
      </c>
      <c r="F493" s="250" t="s">
        <v>740</v>
      </c>
      <c r="G493" s="248"/>
      <c r="H493" s="249" t="s">
        <v>19</v>
      </c>
      <c r="I493" s="251"/>
      <c r="J493" s="248"/>
      <c r="K493" s="248"/>
      <c r="L493" s="252"/>
      <c r="M493" s="253"/>
      <c r="N493" s="254"/>
      <c r="O493" s="254"/>
      <c r="P493" s="254"/>
      <c r="Q493" s="254"/>
      <c r="R493" s="254"/>
      <c r="S493" s="254"/>
      <c r="T493" s="254"/>
      <c r="U493" s="255"/>
      <c r="V493" s="15"/>
      <c r="W493" s="15"/>
      <c r="X493" s="15"/>
      <c r="Y493" s="15"/>
      <c r="Z493" s="15"/>
      <c r="AA493" s="15"/>
      <c r="AB493" s="15"/>
      <c r="AC493" s="15"/>
      <c r="AD493" s="15"/>
      <c r="AE493" s="15"/>
      <c r="AT493" s="256" t="s">
        <v>175</v>
      </c>
      <c r="AU493" s="256" t="s">
        <v>80</v>
      </c>
      <c r="AV493" s="15" t="s">
        <v>78</v>
      </c>
      <c r="AW493" s="15" t="s">
        <v>35</v>
      </c>
      <c r="AX493" s="15" t="s">
        <v>73</v>
      </c>
      <c r="AY493" s="256" t="s">
        <v>130</v>
      </c>
    </row>
    <row r="494" s="15" customFormat="1">
      <c r="A494" s="15"/>
      <c r="B494" s="247"/>
      <c r="C494" s="248"/>
      <c r="D494" s="210" t="s">
        <v>175</v>
      </c>
      <c r="E494" s="249" t="s">
        <v>19</v>
      </c>
      <c r="F494" s="250" t="s">
        <v>801</v>
      </c>
      <c r="G494" s="248"/>
      <c r="H494" s="249" t="s">
        <v>19</v>
      </c>
      <c r="I494" s="251"/>
      <c r="J494" s="248"/>
      <c r="K494" s="248"/>
      <c r="L494" s="252"/>
      <c r="M494" s="253"/>
      <c r="N494" s="254"/>
      <c r="O494" s="254"/>
      <c r="P494" s="254"/>
      <c r="Q494" s="254"/>
      <c r="R494" s="254"/>
      <c r="S494" s="254"/>
      <c r="T494" s="254"/>
      <c r="U494" s="255"/>
      <c r="V494" s="15"/>
      <c r="W494" s="15"/>
      <c r="X494" s="15"/>
      <c r="Y494" s="15"/>
      <c r="Z494" s="15"/>
      <c r="AA494" s="15"/>
      <c r="AB494" s="15"/>
      <c r="AC494" s="15"/>
      <c r="AD494" s="15"/>
      <c r="AE494" s="15"/>
      <c r="AT494" s="256" t="s">
        <v>175</v>
      </c>
      <c r="AU494" s="256" t="s">
        <v>80</v>
      </c>
      <c r="AV494" s="15" t="s">
        <v>78</v>
      </c>
      <c r="AW494" s="15" t="s">
        <v>35</v>
      </c>
      <c r="AX494" s="15" t="s">
        <v>73</v>
      </c>
      <c r="AY494" s="256" t="s">
        <v>130</v>
      </c>
    </row>
    <row r="495" s="15" customFormat="1">
      <c r="A495" s="15"/>
      <c r="B495" s="247"/>
      <c r="C495" s="248"/>
      <c r="D495" s="210" t="s">
        <v>175</v>
      </c>
      <c r="E495" s="249" t="s">
        <v>19</v>
      </c>
      <c r="F495" s="250" t="s">
        <v>742</v>
      </c>
      <c r="G495" s="248"/>
      <c r="H495" s="249" t="s">
        <v>19</v>
      </c>
      <c r="I495" s="251"/>
      <c r="J495" s="248"/>
      <c r="K495" s="248"/>
      <c r="L495" s="252"/>
      <c r="M495" s="253"/>
      <c r="N495" s="254"/>
      <c r="O495" s="254"/>
      <c r="P495" s="254"/>
      <c r="Q495" s="254"/>
      <c r="R495" s="254"/>
      <c r="S495" s="254"/>
      <c r="T495" s="254"/>
      <c r="U495" s="255"/>
      <c r="V495" s="15"/>
      <c r="W495" s="15"/>
      <c r="X495" s="15"/>
      <c r="Y495" s="15"/>
      <c r="Z495" s="15"/>
      <c r="AA495" s="15"/>
      <c r="AB495" s="15"/>
      <c r="AC495" s="15"/>
      <c r="AD495" s="15"/>
      <c r="AE495" s="15"/>
      <c r="AT495" s="256" t="s">
        <v>175</v>
      </c>
      <c r="AU495" s="256" t="s">
        <v>80</v>
      </c>
      <c r="AV495" s="15" t="s">
        <v>78</v>
      </c>
      <c r="AW495" s="15" t="s">
        <v>35</v>
      </c>
      <c r="AX495" s="15" t="s">
        <v>73</v>
      </c>
      <c r="AY495" s="256" t="s">
        <v>130</v>
      </c>
    </row>
    <row r="496" s="15" customFormat="1">
      <c r="A496" s="15"/>
      <c r="B496" s="247"/>
      <c r="C496" s="248"/>
      <c r="D496" s="210" t="s">
        <v>175</v>
      </c>
      <c r="E496" s="249" t="s">
        <v>19</v>
      </c>
      <c r="F496" s="250" t="s">
        <v>743</v>
      </c>
      <c r="G496" s="248"/>
      <c r="H496" s="249" t="s">
        <v>19</v>
      </c>
      <c r="I496" s="251"/>
      <c r="J496" s="248"/>
      <c r="K496" s="248"/>
      <c r="L496" s="252"/>
      <c r="M496" s="253"/>
      <c r="N496" s="254"/>
      <c r="O496" s="254"/>
      <c r="P496" s="254"/>
      <c r="Q496" s="254"/>
      <c r="R496" s="254"/>
      <c r="S496" s="254"/>
      <c r="T496" s="254"/>
      <c r="U496" s="255"/>
      <c r="V496" s="15"/>
      <c r="W496" s="15"/>
      <c r="X496" s="15"/>
      <c r="Y496" s="15"/>
      <c r="Z496" s="15"/>
      <c r="AA496" s="15"/>
      <c r="AB496" s="15"/>
      <c r="AC496" s="15"/>
      <c r="AD496" s="15"/>
      <c r="AE496" s="15"/>
      <c r="AT496" s="256" t="s">
        <v>175</v>
      </c>
      <c r="AU496" s="256" t="s">
        <v>80</v>
      </c>
      <c r="AV496" s="15" t="s">
        <v>78</v>
      </c>
      <c r="AW496" s="15" t="s">
        <v>35</v>
      </c>
      <c r="AX496" s="15" t="s">
        <v>73</v>
      </c>
      <c r="AY496" s="256" t="s">
        <v>130</v>
      </c>
    </row>
    <row r="497" s="15" customFormat="1">
      <c r="A497" s="15"/>
      <c r="B497" s="247"/>
      <c r="C497" s="248"/>
      <c r="D497" s="210" t="s">
        <v>175</v>
      </c>
      <c r="E497" s="249" t="s">
        <v>19</v>
      </c>
      <c r="F497" s="250" t="s">
        <v>744</v>
      </c>
      <c r="G497" s="248"/>
      <c r="H497" s="249" t="s">
        <v>19</v>
      </c>
      <c r="I497" s="251"/>
      <c r="J497" s="248"/>
      <c r="K497" s="248"/>
      <c r="L497" s="252"/>
      <c r="M497" s="253"/>
      <c r="N497" s="254"/>
      <c r="O497" s="254"/>
      <c r="P497" s="254"/>
      <c r="Q497" s="254"/>
      <c r="R497" s="254"/>
      <c r="S497" s="254"/>
      <c r="T497" s="254"/>
      <c r="U497" s="255"/>
      <c r="V497" s="15"/>
      <c r="W497" s="15"/>
      <c r="X497" s="15"/>
      <c r="Y497" s="15"/>
      <c r="Z497" s="15"/>
      <c r="AA497" s="15"/>
      <c r="AB497" s="15"/>
      <c r="AC497" s="15"/>
      <c r="AD497" s="15"/>
      <c r="AE497" s="15"/>
      <c r="AT497" s="256" t="s">
        <v>175</v>
      </c>
      <c r="AU497" s="256" t="s">
        <v>80</v>
      </c>
      <c r="AV497" s="15" t="s">
        <v>78</v>
      </c>
      <c r="AW497" s="15" t="s">
        <v>35</v>
      </c>
      <c r="AX497" s="15" t="s">
        <v>73</v>
      </c>
      <c r="AY497" s="256" t="s">
        <v>130</v>
      </c>
    </row>
    <row r="498" s="15" customFormat="1">
      <c r="A498" s="15"/>
      <c r="B498" s="247"/>
      <c r="C498" s="248"/>
      <c r="D498" s="210" t="s">
        <v>175</v>
      </c>
      <c r="E498" s="249" t="s">
        <v>19</v>
      </c>
      <c r="F498" s="250" t="s">
        <v>745</v>
      </c>
      <c r="G498" s="248"/>
      <c r="H498" s="249" t="s">
        <v>19</v>
      </c>
      <c r="I498" s="251"/>
      <c r="J498" s="248"/>
      <c r="K498" s="248"/>
      <c r="L498" s="252"/>
      <c r="M498" s="253"/>
      <c r="N498" s="254"/>
      <c r="O498" s="254"/>
      <c r="P498" s="254"/>
      <c r="Q498" s="254"/>
      <c r="R498" s="254"/>
      <c r="S498" s="254"/>
      <c r="T498" s="254"/>
      <c r="U498" s="255"/>
      <c r="V498" s="15"/>
      <c r="W498" s="15"/>
      <c r="X498" s="15"/>
      <c r="Y498" s="15"/>
      <c r="Z498" s="15"/>
      <c r="AA498" s="15"/>
      <c r="AB498" s="15"/>
      <c r="AC498" s="15"/>
      <c r="AD498" s="15"/>
      <c r="AE498" s="15"/>
      <c r="AT498" s="256" t="s">
        <v>175</v>
      </c>
      <c r="AU498" s="256" t="s">
        <v>80</v>
      </c>
      <c r="AV498" s="15" t="s">
        <v>78</v>
      </c>
      <c r="AW498" s="15" t="s">
        <v>35</v>
      </c>
      <c r="AX498" s="15" t="s">
        <v>73</v>
      </c>
      <c r="AY498" s="256" t="s">
        <v>130</v>
      </c>
    </row>
    <row r="499" s="15" customFormat="1">
      <c r="A499" s="15"/>
      <c r="B499" s="247"/>
      <c r="C499" s="248"/>
      <c r="D499" s="210" t="s">
        <v>175</v>
      </c>
      <c r="E499" s="249" t="s">
        <v>19</v>
      </c>
      <c r="F499" s="250" t="s">
        <v>746</v>
      </c>
      <c r="G499" s="248"/>
      <c r="H499" s="249" t="s">
        <v>19</v>
      </c>
      <c r="I499" s="251"/>
      <c r="J499" s="248"/>
      <c r="K499" s="248"/>
      <c r="L499" s="252"/>
      <c r="M499" s="253"/>
      <c r="N499" s="254"/>
      <c r="O499" s="254"/>
      <c r="P499" s="254"/>
      <c r="Q499" s="254"/>
      <c r="R499" s="254"/>
      <c r="S499" s="254"/>
      <c r="T499" s="254"/>
      <c r="U499" s="255"/>
      <c r="V499" s="15"/>
      <c r="W499" s="15"/>
      <c r="X499" s="15"/>
      <c r="Y499" s="15"/>
      <c r="Z499" s="15"/>
      <c r="AA499" s="15"/>
      <c r="AB499" s="15"/>
      <c r="AC499" s="15"/>
      <c r="AD499" s="15"/>
      <c r="AE499" s="15"/>
      <c r="AT499" s="256" t="s">
        <v>175</v>
      </c>
      <c r="AU499" s="256" t="s">
        <v>80</v>
      </c>
      <c r="AV499" s="15" t="s">
        <v>78</v>
      </c>
      <c r="AW499" s="15" t="s">
        <v>35</v>
      </c>
      <c r="AX499" s="15" t="s">
        <v>73</v>
      </c>
      <c r="AY499" s="256" t="s">
        <v>130</v>
      </c>
    </row>
    <row r="500" s="15" customFormat="1">
      <c r="A500" s="15"/>
      <c r="B500" s="247"/>
      <c r="C500" s="248"/>
      <c r="D500" s="210" t="s">
        <v>175</v>
      </c>
      <c r="E500" s="249" t="s">
        <v>19</v>
      </c>
      <c r="F500" s="250" t="s">
        <v>747</v>
      </c>
      <c r="G500" s="248"/>
      <c r="H500" s="249" t="s">
        <v>19</v>
      </c>
      <c r="I500" s="251"/>
      <c r="J500" s="248"/>
      <c r="K500" s="248"/>
      <c r="L500" s="252"/>
      <c r="M500" s="253"/>
      <c r="N500" s="254"/>
      <c r="O500" s="254"/>
      <c r="P500" s="254"/>
      <c r="Q500" s="254"/>
      <c r="R500" s="254"/>
      <c r="S500" s="254"/>
      <c r="T500" s="254"/>
      <c r="U500" s="255"/>
      <c r="V500" s="15"/>
      <c r="W500" s="15"/>
      <c r="X500" s="15"/>
      <c r="Y500" s="15"/>
      <c r="Z500" s="15"/>
      <c r="AA500" s="15"/>
      <c r="AB500" s="15"/>
      <c r="AC500" s="15"/>
      <c r="AD500" s="15"/>
      <c r="AE500" s="15"/>
      <c r="AT500" s="256" t="s">
        <v>175</v>
      </c>
      <c r="AU500" s="256" t="s">
        <v>80</v>
      </c>
      <c r="AV500" s="15" t="s">
        <v>78</v>
      </c>
      <c r="AW500" s="15" t="s">
        <v>35</v>
      </c>
      <c r="AX500" s="15" t="s">
        <v>73</v>
      </c>
      <c r="AY500" s="256" t="s">
        <v>130</v>
      </c>
    </row>
    <row r="501" s="15" customFormat="1">
      <c r="A501" s="15"/>
      <c r="B501" s="247"/>
      <c r="C501" s="248"/>
      <c r="D501" s="210" t="s">
        <v>175</v>
      </c>
      <c r="E501" s="249" t="s">
        <v>19</v>
      </c>
      <c r="F501" s="250" t="s">
        <v>748</v>
      </c>
      <c r="G501" s="248"/>
      <c r="H501" s="249" t="s">
        <v>19</v>
      </c>
      <c r="I501" s="251"/>
      <c r="J501" s="248"/>
      <c r="K501" s="248"/>
      <c r="L501" s="252"/>
      <c r="M501" s="253"/>
      <c r="N501" s="254"/>
      <c r="O501" s="254"/>
      <c r="P501" s="254"/>
      <c r="Q501" s="254"/>
      <c r="R501" s="254"/>
      <c r="S501" s="254"/>
      <c r="T501" s="254"/>
      <c r="U501" s="255"/>
      <c r="V501" s="15"/>
      <c r="W501" s="15"/>
      <c r="X501" s="15"/>
      <c r="Y501" s="15"/>
      <c r="Z501" s="15"/>
      <c r="AA501" s="15"/>
      <c r="AB501" s="15"/>
      <c r="AC501" s="15"/>
      <c r="AD501" s="15"/>
      <c r="AE501" s="15"/>
      <c r="AT501" s="256" t="s">
        <v>175</v>
      </c>
      <c r="AU501" s="256" t="s">
        <v>80</v>
      </c>
      <c r="AV501" s="15" t="s">
        <v>78</v>
      </c>
      <c r="AW501" s="15" t="s">
        <v>35</v>
      </c>
      <c r="AX501" s="15" t="s">
        <v>73</v>
      </c>
      <c r="AY501" s="256" t="s">
        <v>130</v>
      </c>
    </row>
    <row r="502" s="15" customFormat="1">
      <c r="A502" s="15"/>
      <c r="B502" s="247"/>
      <c r="C502" s="248"/>
      <c r="D502" s="210" t="s">
        <v>175</v>
      </c>
      <c r="E502" s="249" t="s">
        <v>19</v>
      </c>
      <c r="F502" s="250" t="s">
        <v>749</v>
      </c>
      <c r="G502" s="248"/>
      <c r="H502" s="249" t="s">
        <v>19</v>
      </c>
      <c r="I502" s="251"/>
      <c r="J502" s="248"/>
      <c r="K502" s="248"/>
      <c r="L502" s="252"/>
      <c r="M502" s="253"/>
      <c r="N502" s="254"/>
      <c r="O502" s="254"/>
      <c r="P502" s="254"/>
      <c r="Q502" s="254"/>
      <c r="R502" s="254"/>
      <c r="S502" s="254"/>
      <c r="T502" s="254"/>
      <c r="U502" s="255"/>
      <c r="V502" s="15"/>
      <c r="W502" s="15"/>
      <c r="X502" s="15"/>
      <c r="Y502" s="15"/>
      <c r="Z502" s="15"/>
      <c r="AA502" s="15"/>
      <c r="AB502" s="15"/>
      <c r="AC502" s="15"/>
      <c r="AD502" s="15"/>
      <c r="AE502" s="15"/>
      <c r="AT502" s="256" t="s">
        <v>175</v>
      </c>
      <c r="AU502" s="256" t="s">
        <v>80</v>
      </c>
      <c r="AV502" s="15" t="s">
        <v>78</v>
      </c>
      <c r="AW502" s="15" t="s">
        <v>35</v>
      </c>
      <c r="AX502" s="15" t="s">
        <v>73</v>
      </c>
      <c r="AY502" s="256" t="s">
        <v>130</v>
      </c>
    </row>
    <row r="503" s="15" customFormat="1">
      <c r="A503" s="15"/>
      <c r="B503" s="247"/>
      <c r="C503" s="248"/>
      <c r="D503" s="210" t="s">
        <v>175</v>
      </c>
      <c r="E503" s="249" t="s">
        <v>19</v>
      </c>
      <c r="F503" s="250" t="s">
        <v>750</v>
      </c>
      <c r="G503" s="248"/>
      <c r="H503" s="249" t="s">
        <v>19</v>
      </c>
      <c r="I503" s="251"/>
      <c r="J503" s="248"/>
      <c r="K503" s="248"/>
      <c r="L503" s="252"/>
      <c r="M503" s="253"/>
      <c r="N503" s="254"/>
      <c r="O503" s="254"/>
      <c r="P503" s="254"/>
      <c r="Q503" s="254"/>
      <c r="R503" s="254"/>
      <c r="S503" s="254"/>
      <c r="T503" s="254"/>
      <c r="U503" s="255"/>
      <c r="V503" s="15"/>
      <c r="W503" s="15"/>
      <c r="X503" s="15"/>
      <c r="Y503" s="15"/>
      <c r="Z503" s="15"/>
      <c r="AA503" s="15"/>
      <c r="AB503" s="15"/>
      <c r="AC503" s="15"/>
      <c r="AD503" s="15"/>
      <c r="AE503" s="15"/>
      <c r="AT503" s="256" t="s">
        <v>175</v>
      </c>
      <c r="AU503" s="256" t="s">
        <v>80</v>
      </c>
      <c r="AV503" s="15" t="s">
        <v>78</v>
      </c>
      <c r="AW503" s="15" t="s">
        <v>35</v>
      </c>
      <c r="AX503" s="15" t="s">
        <v>73</v>
      </c>
      <c r="AY503" s="256" t="s">
        <v>130</v>
      </c>
    </row>
    <row r="504" s="15" customFormat="1">
      <c r="A504" s="15"/>
      <c r="B504" s="247"/>
      <c r="C504" s="248"/>
      <c r="D504" s="210" t="s">
        <v>175</v>
      </c>
      <c r="E504" s="249" t="s">
        <v>19</v>
      </c>
      <c r="F504" s="250" t="s">
        <v>751</v>
      </c>
      <c r="G504" s="248"/>
      <c r="H504" s="249" t="s">
        <v>19</v>
      </c>
      <c r="I504" s="251"/>
      <c r="J504" s="248"/>
      <c r="K504" s="248"/>
      <c r="L504" s="252"/>
      <c r="M504" s="253"/>
      <c r="N504" s="254"/>
      <c r="O504" s="254"/>
      <c r="P504" s="254"/>
      <c r="Q504" s="254"/>
      <c r="R504" s="254"/>
      <c r="S504" s="254"/>
      <c r="T504" s="254"/>
      <c r="U504" s="255"/>
      <c r="V504" s="15"/>
      <c r="W504" s="15"/>
      <c r="X504" s="15"/>
      <c r="Y504" s="15"/>
      <c r="Z504" s="15"/>
      <c r="AA504" s="15"/>
      <c r="AB504" s="15"/>
      <c r="AC504" s="15"/>
      <c r="AD504" s="15"/>
      <c r="AE504" s="15"/>
      <c r="AT504" s="256" t="s">
        <v>175</v>
      </c>
      <c r="AU504" s="256" t="s">
        <v>80</v>
      </c>
      <c r="AV504" s="15" t="s">
        <v>78</v>
      </c>
      <c r="AW504" s="15" t="s">
        <v>35</v>
      </c>
      <c r="AX504" s="15" t="s">
        <v>73</v>
      </c>
      <c r="AY504" s="256" t="s">
        <v>130</v>
      </c>
    </row>
    <row r="505" s="15" customFormat="1">
      <c r="A505" s="15"/>
      <c r="B505" s="247"/>
      <c r="C505" s="248"/>
      <c r="D505" s="210" t="s">
        <v>175</v>
      </c>
      <c r="E505" s="249" t="s">
        <v>19</v>
      </c>
      <c r="F505" s="250" t="s">
        <v>802</v>
      </c>
      <c r="G505" s="248"/>
      <c r="H505" s="249" t="s">
        <v>19</v>
      </c>
      <c r="I505" s="251"/>
      <c r="J505" s="248"/>
      <c r="K505" s="248"/>
      <c r="L505" s="252"/>
      <c r="M505" s="253"/>
      <c r="N505" s="254"/>
      <c r="O505" s="254"/>
      <c r="P505" s="254"/>
      <c r="Q505" s="254"/>
      <c r="R505" s="254"/>
      <c r="S505" s="254"/>
      <c r="T505" s="254"/>
      <c r="U505" s="255"/>
      <c r="V505" s="15"/>
      <c r="W505" s="15"/>
      <c r="X505" s="15"/>
      <c r="Y505" s="15"/>
      <c r="Z505" s="15"/>
      <c r="AA505" s="15"/>
      <c r="AB505" s="15"/>
      <c r="AC505" s="15"/>
      <c r="AD505" s="15"/>
      <c r="AE505" s="15"/>
      <c r="AT505" s="256" t="s">
        <v>175</v>
      </c>
      <c r="AU505" s="256" t="s">
        <v>80</v>
      </c>
      <c r="AV505" s="15" t="s">
        <v>78</v>
      </c>
      <c r="AW505" s="15" t="s">
        <v>35</v>
      </c>
      <c r="AX505" s="15" t="s">
        <v>73</v>
      </c>
      <c r="AY505" s="256" t="s">
        <v>130</v>
      </c>
    </row>
    <row r="506" s="15" customFormat="1">
      <c r="A506" s="15"/>
      <c r="B506" s="247"/>
      <c r="C506" s="248"/>
      <c r="D506" s="210" t="s">
        <v>175</v>
      </c>
      <c r="E506" s="249" t="s">
        <v>19</v>
      </c>
      <c r="F506" s="250" t="s">
        <v>803</v>
      </c>
      <c r="G506" s="248"/>
      <c r="H506" s="249" t="s">
        <v>19</v>
      </c>
      <c r="I506" s="251"/>
      <c r="J506" s="248"/>
      <c r="K506" s="248"/>
      <c r="L506" s="252"/>
      <c r="M506" s="253"/>
      <c r="N506" s="254"/>
      <c r="O506" s="254"/>
      <c r="P506" s="254"/>
      <c r="Q506" s="254"/>
      <c r="R506" s="254"/>
      <c r="S506" s="254"/>
      <c r="T506" s="254"/>
      <c r="U506" s="255"/>
      <c r="V506" s="15"/>
      <c r="W506" s="15"/>
      <c r="X506" s="15"/>
      <c r="Y506" s="15"/>
      <c r="Z506" s="15"/>
      <c r="AA506" s="15"/>
      <c r="AB506" s="15"/>
      <c r="AC506" s="15"/>
      <c r="AD506" s="15"/>
      <c r="AE506" s="15"/>
      <c r="AT506" s="256" t="s">
        <v>175</v>
      </c>
      <c r="AU506" s="256" t="s">
        <v>80</v>
      </c>
      <c r="AV506" s="15" t="s">
        <v>78</v>
      </c>
      <c r="AW506" s="15" t="s">
        <v>35</v>
      </c>
      <c r="AX506" s="15" t="s">
        <v>73</v>
      </c>
      <c r="AY506" s="256" t="s">
        <v>130</v>
      </c>
    </row>
    <row r="507" s="15" customFormat="1">
      <c r="A507" s="15"/>
      <c r="B507" s="247"/>
      <c r="C507" s="248"/>
      <c r="D507" s="210" t="s">
        <v>175</v>
      </c>
      <c r="E507" s="249" t="s">
        <v>19</v>
      </c>
      <c r="F507" s="250" t="s">
        <v>804</v>
      </c>
      <c r="G507" s="248"/>
      <c r="H507" s="249" t="s">
        <v>19</v>
      </c>
      <c r="I507" s="251"/>
      <c r="J507" s="248"/>
      <c r="K507" s="248"/>
      <c r="L507" s="252"/>
      <c r="M507" s="253"/>
      <c r="N507" s="254"/>
      <c r="O507" s="254"/>
      <c r="P507" s="254"/>
      <c r="Q507" s="254"/>
      <c r="R507" s="254"/>
      <c r="S507" s="254"/>
      <c r="T507" s="254"/>
      <c r="U507" s="255"/>
      <c r="V507" s="15"/>
      <c r="W507" s="15"/>
      <c r="X507" s="15"/>
      <c r="Y507" s="15"/>
      <c r="Z507" s="15"/>
      <c r="AA507" s="15"/>
      <c r="AB507" s="15"/>
      <c r="AC507" s="15"/>
      <c r="AD507" s="15"/>
      <c r="AE507" s="15"/>
      <c r="AT507" s="256" t="s">
        <v>175</v>
      </c>
      <c r="AU507" s="256" t="s">
        <v>80</v>
      </c>
      <c r="AV507" s="15" t="s">
        <v>78</v>
      </c>
      <c r="AW507" s="15" t="s">
        <v>35</v>
      </c>
      <c r="AX507" s="15" t="s">
        <v>73</v>
      </c>
      <c r="AY507" s="256" t="s">
        <v>130</v>
      </c>
    </row>
    <row r="508" s="15" customFormat="1">
      <c r="A508" s="15"/>
      <c r="B508" s="247"/>
      <c r="C508" s="248"/>
      <c r="D508" s="210" t="s">
        <v>175</v>
      </c>
      <c r="E508" s="249" t="s">
        <v>19</v>
      </c>
      <c r="F508" s="250" t="s">
        <v>755</v>
      </c>
      <c r="G508" s="248"/>
      <c r="H508" s="249" t="s">
        <v>19</v>
      </c>
      <c r="I508" s="251"/>
      <c r="J508" s="248"/>
      <c r="K508" s="248"/>
      <c r="L508" s="252"/>
      <c r="M508" s="253"/>
      <c r="N508" s="254"/>
      <c r="O508" s="254"/>
      <c r="P508" s="254"/>
      <c r="Q508" s="254"/>
      <c r="R508" s="254"/>
      <c r="S508" s="254"/>
      <c r="T508" s="254"/>
      <c r="U508" s="255"/>
      <c r="V508" s="15"/>
      <c r="W508" s="15"/>
      <c r="X508" s="15"/>
      <c r="Y508" s="15"/>
      <c r="Z508" s="15"/>
      <c r="AA508" s="15"/>
      <c r="AB508" s="15"/>
      <c r="AC508" s="15"/>
      <c r="AD508" s="15"/>
      <c r="AE508" s="15"/>
      <c r="AT508" s="256" t="s">
        <v>175</v>
      </c>
      <c r="AU508" s="256" t="s">
        <v>80</v>
      </c>
      <c r="AV508" s="15" t="s">
        <v>78</v>
      </c>
      <c r="AW508" s="15" t="s">
        <v>35</v>
      </c>
      <c r="AX508" s="15" t="s">
        <v>73</v>
      </c>
      <c r="AY508" s="256" t="s">
        <v>130</v>
      </c>
    </row>
    <row r="509" s="15" customFormat="1">
      <c r="A509" s="15"/>
      <c r="B509" s="247"/>
      <c r="C509" s="248"/>
      <c r="D509" s="210" t="s">
        <v>175</v>
      </c>
      <c r="E509" s="249" t="s">
        <v>19</v>
      </c>
      <c r="F509" s="250" t="s">
        <v>756</v>
      </c>
      <c r="G509" s="248"/>
      <c r="H509" s="249" t="s">
        <v>19</v>
      </c>
      <c r="I509" s="251"/>
      <c r="J509" s="248"/>
      <c r="K509" s="248"/>
      <c r="L509" s="252"/>
      <c r="M509" s="253"/>
      <c r="N509" s="254"/>
      <c r="O509" s="254"/>
      <c r="P509" s="254"/>
      <c r="Q509" s="254"/>
      <c r="R509" s="254"/>
      <c r="S509" s="254"/>
      <c r="T509" s="254"/>
      <c r="U509" s="255"/>
      <c r="V509" s="15"/>
      <c r="W509" s="15"/>
      <c r="X509" s="15"/>
      <c r="Y509" s="15"/>
      <c r="Z509" s="15"/>
      <c r="AA509" s="15"/>
      <c r="AB509" s="15"/>
      <c r="AC509" s="15"/>
      <c r="AD509" s="15"/>
      <c r="AE509" s="15"/>
      <c r="AT509" s="256" t="s">
        <v>175</v>
      </c>
      <c r="AU509" s="256" t="s">
        <v>80</v>
      </c>
      <c r="AV509" s="15" t="s">
        <v>78</v>
      </c>
      <c r="AW509" s="15" t="s">
        <v>35</v>
      </c>
      <c r="AX509" s="15" t="s">
        <v>73</v>
      </c>
      <c r="AY509" s="256" t="s">
        <v>130</v>
      </c>
    </row>
    <row r="510" s="15" customFormat="1">
      <c r="A510" s="15"/>
      <c r="B510" s="247"/>
      <c r="C510" s="248"/>
      <c r="D510" s="210" t="s">
        <v>175</v>
      </c>
      <c r="E510" s="249" t="s">
        <v>19</v>
      </c>
      <c r="F510" s="250" t="s">
        <v>757</v>
      </c>
      <c r="G510" s="248"/>
      <c r="H510" s="249" t="s">
        <v>19</v>
      </c>
      <c r="I510" s="251"/>
      <c r="J510" s="248"/>
      <c r="K510" s="248"/>
      <c r="L510" s="252"/>
      <c r="M510" s="253"/>
      <c r="N510" s="254"/>
      <c r="O510" s="254"/>
      <c r="P510" s="254"/>
      <c r="Q510" s="254"/>
      <c r="R510" s="254"/>
      <c r="S510" s="254"/>
      <c r="T510" s="254"/>
      <c r="U510" s="255"/>
      <c r="V510" s="15"/>
      <c r="W510" s="15"/>
      <c r="X510" s="15"/>
      <c r="Y510" s="15"/>
      <c r="Z510" s="15"/>
      <c r="AA510" s="15"/>
      <c r="AB510" s="15"/>
      <c r="AC510" s="15"/>
      <c r="AD510" s="15"/>
      <c r="AE510" s="15"/>
      <c r="AT510" s="256" t="s">
        <v>175</v>
      </c>
      <c r="AU510" s="256" t="s">
        <v>80</v>
      </c>
      <c r="AV510" s="15" t="s">
        <v>78</v>
      </c>
      <c r="AW510" s="15" t="s">
        <v>35</v>
      </c>
      <c r="AX510" s="15" t="s">
        <v>73</v>
      </c>
      <c r="AY510" s="256" t="s">
        <v>130</v>
      </c>
    </row>
    <row r="511" s="15" customFormat="1">
      <c r="A511" s="15"/>
      <c r="B511" s="247"/>
      <c r="C511" s="248"/>
      <c r="D511" s="210" t="s">
        <v>175</v>
      </c>
      <c r="E511" s="249" t="s">
        <v>19</v>
      </c>
      <c r="F511" s="250" t="s">
        <v>758</v>
      </c>
      <c r="G511" s="248"/>
      <c r="H511" s="249" t="s">
        <v>19</v>
      </c>
      <c r="I511" s="251"/>
      <c r="J511" s="248"/>
      <c r="K511" s="248"/>
      <c r="L511" s="252"/>
      <c r="M511" s="253"/>
      <c r="N511" s="254"/>
      <c r="O511" s="254"/>
      <c r="P511" s="254"/>
      <c r="Q511" s="254"/>
      <c r="R511" s="254"/>
      <c r="S511" s="254"/>
      <c r="T511" s="254"/>
      <c r="U511" s="255"/>
      <c r="V511" s="15"/>
      <c r="W511" s="15"/>
      <c r="X511" s="15"/>
      <c r="Y511" s="15"/>
      <c r="Z511" s="15"/>
      <c r="AA511" s="15"/>
      <c r="AB511" s="15"/>
      <c r="AC511" s="15"/>
      <c r="AD511" s="15"/>
      <c r="AE511" s="15"/>
      <c r="AT511" s="256" t="s">
        <v>175</v>
      </c>
      <c r="AU511" s="256" t="s">
        <v>80</v>
      </c>
      <c r="AV511" s="15" t="s">
        <v>78</v>
      </c>
      <c r="AW511" s="15" t="s">
        <v>35</v>
      </c>
      <c r="AX511" s="15" t="s">
        <v>73</v>
      </c>
      <c r="AY511" s="256" t="s">
        <v>130</v>
      </c>
    </row>
    <row r="512" s="15" customFormat="1">
      <c r="A512" s="15"/>
      <c r="B512" s="247"/>
      <c r="C512" s="248"/>
      <c r="D512" s="210" t="s">
        <v>175</v>
      </c>
      <c r="E512" s="249" t="s">
        <v>19</v>
      </c>
      <c r="F512" s="250" t="s">
        <v>759</v>
      </c>
      <c r="G512" s="248"/>
      <c r="H512" s="249" t="s">
        <v>19</v>
      </c>
      <c r="I512" s="251"/>
      <c r="J512" s="248"/>
      <c r="K512" s="248"/>
      <c r="L512" s="252"/>
      <c r="M512" s="253"/>
      <c r="N512" s="254"/>
      <c r="O512" s="254"/>
      <c r="P512" s="254"/>
      <c r="Q512" s="254"/>
      <c r="R512" s="254"/>
      <c r="S512" s="254"/>
      <c r="T512" s="254"/>
      <c r="U512" s="255"/>
      <c r="V512" s="15"/>
      <c r="W512" s="15"/>
      <c r="X512" s="15"/>
      <c r="Y512" s="15"/>
      <c r="Z512" s="15"/>
      <c r="AA512" s="15"/>
      <c r="AB512" s="15"/>
      <c r="AC512" s="15"/>
      <c r="AD512" s="15"/>
      <c r="AE512" s="15"/>
      <c r="AT512" s="256" t="s">
        <v>175</v>
      </c>
      <c r="AU512" s="256" t="s">
        <v>80</v>
      </c>
      <c r="AV512" s="15" t="s">
        <v>78</v>
      </c>
      <c r="AW512" s="15" t="s">
        <v>35</v>
      </c>
      <c r="AX512" s="15" t="s">
        <v>73</v>
      </c>
      <c r="AY512" s="256" t="s">
        <v>130</v>
      </c>
    </row>
    <row r="513" s="15" customFormat="1">
      <c r="A513" s="15"/>
      <c r="B513" s="247"/>
      <c r="C513" s="248"/>
      <c r="D513" s="210" t="s">
        <v>175</v>
      </c>
      <c r="E513" s="249" t="s">
        <v>19</v>
      </c>
      <c r="F513" s="250" t="s">
        <v>760</v>
      </c>
      <c r="G513" s="248"/>
      <c r="H513" s="249" t="s">
        <v>19</v>
      </c>
      <c r="I513" s="251"/>
      <c r="J513" s="248"/>
      <c r="K513" s="248"/>
      <c r="L513" s="252"/>
      <c r="M513" s="253"/>
      <c r="N513" s="254"/>
      <c r="O513" s="254"/>
      <c r="P513" s="254"/>
      <c r="Q513" s="254"/>
      <c r="R513" s="254"/>
      <c r="S513" s="254"/>
      <c r="T513" s="254"/>
      <c r="U513" s="255"/>
      <c r="V513" s="15"/>
      <c r="W513" s="15"/>
      <c r="X513" s="15"/>
      <c r="Y513" s="15"/>
      <c r="Z513" s="15"/>
      <c r="AA513" s="15"/>
      <c r="AB513" s="15"/>
      <c r="AC513" s="15"/>
      <c r="AD513" s="15"/>
      <c r="AE513" s="15"/>
      <c r="AT513" s="256" t="s">
        <v>175</v>
      </c>
      <c r="AU513" s="256" t="s">
        <v>80</v>
      </c>
      <c r="AV513" s="15" t="s">
        <v>78</v>
      </c>
      <c r="AW513" s="15" t="s">
        <v>35</v>
      </c>
      <c r="AX513" s="15" t="s">
        <v>73</v>
      </c>
      <c r="AY513" s="256" t="s">
        <v>130</v>
      </c>
    </row>
    <row r="514" s="15" customFormat="1">
      <c r="A514" s="15"/>
      <c r="B514" s="247"/>
      <c r="C514" s="248"/>
      <c r="D514" s="210" t="s">
        <v>175</v>
      </c>
      <c r="E514" s="249" t="s">
        <v>19</v>
      </c>
      <c r="F514" s="250" t="s">
        <v>761</v>
      </c>
      <c r="G514" s="248"/>
      <c r="H514" s="249" t="s">
        <v>19</v>
      </c>
      <c r="I514" s="251"/>
      <c r="J514" s="248"/>
      <c r="K514" s="248"/>
      <c r="L514" s="252"/>
      <c r="M514" s="253"/>
      <c r="N514" s="254"/>
      <c r="O514" s="254"/>
      <c r="P514" s="254"/>
      <c r="Q514" s="254"/>
      <c r="R514" s="254"/>
      <c r="S514" s="254"/>
      <c r="T514" s="254"/>
      <c r="U514" s="255"/>
      <c r="V514" s="15"/>
      <c r="W514" s="15"/>
      <c r="X514" s="15"/>
      <c r="Y514" s="15"/>
      <c r="Z514" s="15"/>
      <c r="AA514" s="15"/>
      <c r="AB514" s="15"/>
      <c r="AC514" s="15"/>
      <c r="AD514" s="15"/>
      <c r="AE514" s="15"/>
      <c r="AT514" s="256" t="s">
        <v>175</v>
      </c>
      <c r="AU514" s="256" t="s">
        <v>80</v>
      </c>
      <c r="AV514" s="15" t="s">
        <v>78</v>
      </c>
      <c r="AW514" s="15" t="s">
        <v>35</v>
      </c>
      <c r="AX514" s="15" t="s">
        <v>73</v>
      </c>
      <c r="AY514" s="256" t="s">
        <v>130</v>
      </c>
    </row>
    <row r="515" s="15" customFormat="1">
      <c r="A515" s="15"/>
      <c r="B515" s="247"/>
      <c r="C515" s="248"/>
      <c r="D515" s="210" t="s">
        <v>175</v>
      </c>
      <c r="E515" s="249" t="s">
        <v>19</v>
      </c>
      <c r="F515" s="250" t="s">
        <v>762</v>
      </c>
      <c r="G515" s="248"/>
      <c r="H515" s="249" t="s">
        <v>19</v>
      </c>
      <c r="I515" s="251"/>
      <c r="J515" s="248"/>
      <c r="K515" s="248"/>
      <c r="L515" s="252"/>
      <c r="M515" s="253"/>
      <c r="N515" s="254"/>
      <c r="O515" s="254"/>
      <c r="P515" s="254"/>
      <c r="Q515" s="254"/>
      <c r="R515" s="254"/>
      <c r="S515" s="254"/>
      <c r="T515" s="254"/>
      <c r="U515" s="255"/>
      <c r="V515" s="15"/>
      <c r="W515" s="15"/>
      <c r="X515" s="15"/>
      <c r="Y515" s="15"/>
      <c r="Z515" s="15"/>
      <c r="AA515" s="15"/>
      <c r="AB515" s="15"/>
      <c r="AC515" s="15"/>
      <c r="AD515" s="15"/>
      <c r="AE515" s="15"/>
      <c r="AT515" s="256" t="s">
        <v>175</v>
      </c>
      <c r="AU515" s="256" t="s">
        <v>80</v>
      </c>
      <c r="AV515" s="15" t="s">
        <v>78</v>
      </c>
      <c r="AW515" s="15" t="s">
        <v>35</v>
      </c>
      <c r="AX515" s="15" t="s">
        <v>73</v>
      </c>
      <c r="AY515" s="256" t="s">
        <v>130</v>
      </c>
    </row>
    <row r="516" s="15" customFormat="1">
      <c r="A516" s="15"/>
      <c r="B516" s="247"/>
      <c r="C516" s="248"/>
      <c r="D516" s="210" t="s">
        <v>175</v>
      </c>
      <c r="E516" s="249" t="s">
        <v>19</v>
      </c>
      <c r="F516" s="250" t="s">
        <v>763</v>
      </c>
      <c r="G516" s="248"/>
      <c r="H516" s="249" t="s">
        <v>19</v>
      </c>
      <c r="I516" s="251"/>
      <c r="J516" s="248"/>
      <c r="K516" s="248"/>
      <c r="L516" s="252"/>
      <c r="M516" s="253"/>
      <c r="N516" s="254"/>
      <c r="O516" s="254"/>
      <c r="P516" s="254"/>
      <c r="Q516" s="254"/>
      <c r="R516" s="254"/>
      <c r="S516" s="254"/>
      <c r="T516" s="254"/>
      <c r="U516" s="255"/>
      <c r="V516" s="15"/>
      <c r="W516" s="15"/>
      <c r="X516" s="15"/>
      <c r="Y516" s="15"/>
      <c r="Z516" s="15"/>
      <c r="AA516" s="15"/>
      <c r="AB516" s="15"/>
      <c r="AC516" s="15"/>
      <c r="AD516" s="15"/>
      <c r="AE516" s="15"/>
      <c r="AT516" s="256" t="s">
        <v>175</v>
      </c>
      <c r="AU516" s="256" t="s">
        <v>80</v>
      </c>
      <c r="AV516" s="15" t="s">
        <v>78</v>
      </c>
      <c r="AW516" s="15" t="s">
        <v>35</v>
      </c>
      <c r="AX516" s="15" t="s">
        <v>73</v>
      </c>
      <c r="AY516" s="256" t="s">
        <v>130</v>
      </c>
    </row>
    <row r="517" s="15" customFormat="1">
      <c r="A517" s="15"/>
      <c r="B517" s="247"/>
      <c r="C517" s="248"/>
      <c r="D517" s="210" t="s">
        <v>175</v>
      </c>
      <c r="E517" s="249" t="s">
        <v>19</v>
      </c>
      <c r="F517" s="250" t="s">
        <v>764</v>
      </c>
      <c r="G517" s="248"/>
      <c r="H517" s="249" t="s">
        <v>19</v>
      </c>
      <c r="I517" s="251"/>
      <c r="J517" s="248"/>
      <c r="K517" s="248"/>
      <c r="L517" s="252"/>
      <c r="M517" s="253"/>
      <c r="N517" s="254"/>
      <c r="O517" s="254"/>
      <c r="P517" s="254"/>
      <c r="Q517" s="254"/>
      <c r="R517" s="254"/>
      <c r="S517" s="254"/>
      <c r="T517" s="254"/>
      <c r="U517" s="255"/>
      <c r="V517" s="15"/>
      <c r="W517" s="15"/>
      <c r="X517" s="15"/>
      <c r="Y517" s="15"/>
      <c r="Z517" s="15"/>
      <c r="AA517" s="15"/>
      <c r="AB517" s="15"/>
      <c r="AC517" s="15"/>
      <c r="AD517" s="15"/>
      <c r="AE517" s="15"/>
      <c r="AT517" s="256" t="s">
        <v>175</v>
      </c>
      <c r="AU517" s="256" t="s">
        <v>80</v>
      </c>
      <c r="AV517" s="15" t="s">
        <v>78</v>
      </c>
      <c r="AW517" s="15" t="s">
        <v>35</v>
      </c>
      <c r="AX517" s="15" t="s">
        <v>73</v>
      </c>
      <c r="AY517" s="256" t="s">
        <v>130</v>
      </c>
    </row>
    <row r="518" s="15" customFormat="1">
      <c r="A518" s="15"/>
      <c r="B518" s="247"/>
      <c r="C518" s="248"/>
      <c r="D518" s="210" t="s">
        <v>175</v>
      </c>
      <c r="E518" s="249" t="s">
        <v>19</v>
      </c>
      <c r="F518" s="250" t="s">
        <v>765</v>
      </c>
      <c r="G518" s="248"/>
      <c r="H518" s="249" t="s">
        <v>19</v>
      </c>
      <c r="I518" s="251"/>
      <c r="J518" s="248"/>
      <c r="K518" s="248"/>
      <c r="L518" s="252"/>
      <c r="M518" s="253"/>
      <c r="N518" s="254"/>
      <c r="O518" s="254"/>
      <c r="P518" s="254"/>
      <c r="Q518" s="254"/>
      <c r="R518" s="254"/>
      <c r="S518" s="254"/>
      <c r="T518" s="254"/>
      <c r="U518" s="255"/>
      <c r="V518" s="15"/>
      <c r="W518" s="15"/>
      <c r="X518" s="15"/>
      <c r="Y518" s="15"/>
      <c r="Z518" s="15"/>
      <c r="AA518" s="15"/>
      <c r="AB518" s="15"/>
      <c r="AC518" s="15"/>
      <c r="AD518" s="15"/>
      <c r="AE518" s="15"/>
      <c r="AT518" s="256" t="s">
        <v>175</v>
      </c>
      <c r="AU518" s="256" t="s">
        <v>80</v>
      </c>
      <c r="AV518" s="15" t="s">
        <v>78</v>
      </c>
      <c r="AW518" s="15" t="s">
        <v>35</v>
      </c>
      <c r="AX518" s="15" t="s">
        <v>73</v>
      </c>
      <c r="AY518" s="256" t="s">
        <v>130</v>
      </c>
    </row>
    <row r="519" s="15" customFormat="1">
      <c r="A519" s="15"/>
      <c r="B519" s="247"/>
      <c r="C519" s="248"/>
      <c r="D519" s="210" t="s">
        <v>175</v>
      </c>
      <c r="E519" s="249" t="s">
        <v>19</v>
      </c>
      <c r="F519" s="250" t="s">
        <v>766</v>
      </c>
      <c r="G519" s="248"/>
      <c r="H519" s="249" t="s">
        <v>19</v>
      </c>
      <c r="I519" s="251"/>
      <c r="J519" s="248"/>
      <c r="K519" s="248"/>
      <c r="L519" s="252"/>
      <c r="M519" s="253"/>
      <c r="N519" s="254"/>
      <c r="O519" s="254"/>
      <c r="P519" s="254"/>
      <c r="Q519" s="254"/>
      <c r="R519" s="254"/>
      <c r="S519" s="254"/>
      <c r="T519" s="254"/>
      <c r="U519" s="255"/>
      <c r="V519" s="15"/>
      <c r="W519" s="15"/>
      <c r="X519" s="15"/>
      <c r="Y519" s="15"/>
      <c r="Z519" s="15"/>
      <c r="AA519" s="15"/>
      <c r="AB519" s="15"/>
      <c r="AC519" s="15"/>
      <c r="AD519" s="15"/>
      <c r="AE519" s="15"/>
      <c r="AT519" s="256" t="s">
        <v>175</v>
      </c>
      <c r="AU519" s="256" t="s">
        <v>80</v>
      </c>
      <c r="AV519" s="15" t="s">
        <v>78</v>
      </c>
      <c r="AW519" s="15" t="s">
        <v>35</v>
      </c>
      <c r="AX519" s="15" t="s">
        <v>73</v>
      </c>
      <c r="AY519" s="256" t="s">
        <v>130</v>
      </c>
    </row>
    <row r="520" s="15" customFormat="1">
      <c r="A520" s="15"/>
      <c r="B520" s="247"/>
      <c r="C520" s="248"/>
      <c r="D520" s="210" t="s">
        <v>175</v>
      </c>
      <c r="E520" s="249" t="s">
        <v>19</v>
      </c>
      <c r="F520" s="250" t="s">
        <v>767</v>
      </c>
      <c r="G520" s="248"/>
      <c r="H520" s="249" t="s">
        <v>19</v>
      </c>
      <c r="I520" s="251"/>
      <c r="J520" s="248"/>
      <c r="K520" s="248"/>
      <c r="L520" s="252"/>
      <c r="M520" s="253"/>
      <c r="N520" s="254"/>
      <c r="O520" s="254"/>
      <c r="P520" s="254"/>
      <c r="Q520" s="254"/>
      <c r="R520" s="254"/>
      <c r="S520" s="254"/>
      <c r="T520" s="254"/>
      <c r="U520" s="255"/>
      <c r="V520" s="15"/>
      <c r="W520" s="15"/>
      <c r="X520" s="15"/>
      <c r="Y520" s="15"/>
      <c r="Z520" s="15"/>
      <c r="AA520" s="15"/>
      <c r="AB520" s="15"/>
      <c r="AC520" s="15"/>
      <c r="AD520" s="15"/>
      <c r="AE520" s="15"/>
      <c r="AT520" s="256" t="s">
        <v>175</v>
      </c>
      <c r="AU520" s="256" t="s">
        <v>80</v>
      </c>
      <c r="AV520" s="15" t="s">
        <v>78</v>
      </c>
      <c r="AW520" s="15" t="s">
        <v>35</v>
      </c>
      <c r="AX520" s="15" t="s">
        <v>73</v>
      </c>
      <c r="AY520" s="256" t="s">
        <v>130</v>
      </c>
    </row>
    <row r="521" s="15" customFormat="1">
      <c r="A521" s="15"/>
      <c r="B521" s="247"/>
      <c r="C521" s="248"/>
      <c r="D521" s="210" t="s">
        <v>175</v>
      </c>
      <c r="E521" s="249" t="s">
        <v>19</v>
      </c>
      <c r="F521" s="250" t="s">
        <v>768</v>
      </c>
      <c r="G521" s="248"/>
      <c r="H521" s="249" t="s">
        <v>19</v>
      </c>
      <c r="I521" s="251"/>
      <c r="J521" s="248"/>
      <c r="K521" s="248"/>
      <c r="L521" s="252"/>
      <c r="M521" s="253"/>
      <c r="N521" s="254"/>
      <c r="O521" s="254"/>
      <c r="P521" s="254"/>
      <c r="Q521" s="254"/>
      <c r="R521" s="254"/>
      <c r="S521" s="254"/>
      <c r="T521" s="254"/>
      <c r="U521" s="255"/>
      <c r="V521" s="15"/>
      <c r="W521" s="15"/>
      <c r="X521" s="15"/>
      <c r="Y521" s="15"/>
      <c r="Z521" s="15"/>
      <c r="AA521" s="15"/>
      <c r="AB521" s="15"/>
      <c r="AC521" s="15"/>
      <c r="AD521" s="15"/>
      <c r="AE521" s="15"/>
      <c r="AT521" s="256" t="s">
        <v>175</v>
      </c>
      <c r="AU521" s="256" t="s">
        <v>80</v>
      </c>
      <c r="AV521" s="15" t="s">
        <v>78</v>
      </c>
      <c r="AW521" s="15" t="s">
        <v>35</v>
      </c>
      <c r="AX521" s="15" t="s">
        <v>73</v>
      </c>
      <c r="AY521" s="256" t="s">
        <v>130</v>
      </c>
    </row>
    <row r="522" s="15" customFormat="1">
      <c r="A522" s="15"/>
      <c r="B522" s="247"/>
      <c r="C522" s="248"/>
      <c r="D522" s="210" t="s">
        <v>175</v>
      </c>
      <c r="E522" s="249" t="s">
        <v>19</v>
      </c>
      <c r="F522" s="250" t="s">
        <v>769</v>
      </c>
      <c r="G522" s="248"/>
      <c r="H522" s="249" t="s">
        <v>19</v>
      </c>
      <c r="I522" s="251"/>
      <c r="J522" s="248"/>
      <c r="K522" s="248"/>
      <c r="L522" s="252"/>
      <c r="M522" s="253"/>
      <c r="N522" s="254"/>
      <c r="O522" s="254"/>
      <c r="P522" s="254"/>
      <c r="Q522" s="254"/>
      <c r="R522" s="254"/>
      <c r="S522" s="254"/>
      <c r="T522" s="254"/>
      <c r="U522" s="255"/>
      <c r="V522" s="15"/>
      <c r="W522" s="15"/>
      <c r="X522" s="15"/>
      <c r="Y522" s="15"/>
      <c r="Z522" s="15"/>
      <c r="AA522" s="15"/>
      <c r="AB522" s="15"/>
      <c r="AC522" s="15"/>
      <c r="AD522" s="15"/>
      <c r="AE522" s="15"/>
      <c r="AT522" s="256" t="s">
        <v>175</v>
      </c>
      <c r="AU522" s="256" t="s">
        <v>80</v>
      </c>
      <c r="AV522" s="15" t="s">
        <v>78</v>
      </c>
      <c r="AW522" s="15" t="s">
        <v>35</v>
      </c>
      <c r="AX522" s="15" t="s">
        <v>73</v>
      </c>
      <c r="AY522" s="256" t="s">
        <v>130</v>
      </c>
    </row>
    <row r="523" s="15" customFormat="1">
      <c r="A523" s="15"/>
      <c r="B523" s="247"/>
      <c r="C523" s="248"/>
      <c r="D523" s="210" t="s">
        <v>175</v>
      </c>
      <c r="E523" s="249" t="s">
        <v>19</v>
      </c>
      <c r="F523" s="250" t="s">
        <v>770</v>
      </c>
      <c r="G523" s="248"/>
      <c r="H523" s="249" t="s">
        <v>19</v>
      </c>
      <c r="I523" s="251"/>
      <c r="J523" s="248"/>
      <c r="K523" s="248"/>
      <c r="L523" s="252"/>
      <c r="M523" s="253"/>
      <c r="N523" s="254"/>
      <c r="O523" s="254"/>
      <c r="P523" s="254"/>
      <c r="Q523" s="254"/>
      <c r="R523" s="254"/>
      <c r="S523" s="254"/>
      <c r="T523" s="254"/>
      <c r="U523" s="255"/>
      <c r="V523" s="15"/>
      <c r="W523" s="15"/>
      <c r="X523" s="15"/>
      <c r="Y523" s="15"/>
      <c r="Z523" s="15"/>
      <c r="AA523" s="15"/>
      <c r="AB523" s="15"/>
      <c r="AC523" s="15"/>
      <c r="AD523" s="15"/>
      <c r="AE523" s="15"/>
      <c r="AT523" s="256" t="s">
        <v>175</v>
      </c>
      <c r="AU523" s="256" t="s">
        <v>80</v>
      </c>
      <c r="AV523" s="15" t="s">
        <v>78</v>
      </c>
      <c r="AW523" s="15" t="s">
        <v>35</v>
      </c>
      <c r="AX523" s="15" t="s">
        <v>73</v>
      </c>
      <c r="AY523" s="256" t="s">
        <v>130</v>
      </c>
    </row>
    <row r="524" s="15" customFormat="1">
      <c r="A524" s="15"/>
      <c r="B524" s="247"/>
      <c r="C524" s="248"/>
      <c r="D524" s="210" t="s">
        <v>175</v>
      </c>
      <c r="E524" s="249" t="s">
        <v>19</v>
      </c>
      <c r="F524" s="250" t="s">
        <v>771</v>
      </c>
      <c r="G524" s="248"/>
      <c r="H524" s="249" t="s">
        <v>19</v>
      </c>
      <c r="I524" s="251"/>
      <c r="J524" s="248"/>
      <c r="K524" s="248"/>
      <c r="L524" s="252"/>
      <c r="M524" s="253"/>
      <c r="N524" s="254"/>
      <c r="O524" s="254"/>
      <c r="P524" s="254"/>
      <c r="Q524" s="254"/>
      <c r="R524" s="254"/>
      <c r="S524" s="254"/>
      <c r="T524" s="254"/>
      <c r="U524" s="255"/>
      <c r="V524" s="15"/>
      <c r="W524" s="15"/>
      <c r="X524" s="15"/>
      <c r="Y524" s="15"/>
      <c r="Z524" s="15"/>
      <c r="AA524" s="15"/>
      <c r="AB524" s="15"/>
      <c r="AC524" s="15"/>
      <c r="AD524" s="15"/>
      <c r="AE524" s="15"/>
      <c r="AT524" s="256" t="s">
        <v>175</v>
      </c>
      <c r="AU524" s="256" t="s">
        <v>80</v>
      </c>
      <c r="AV524" s="15" t="s">
        <v>78</v>
      </c>
      <c r="AW524" s="15" t="s">
        <v>35</v>
      </c>
      <c r="AX524" s="15" t="s">
        <v>73</v>
      </c>
      <c r="AY524" s="256" t="s">
        <v>130</v>
      </c>
    </row>
    <row r="525" s="15" customFormat="1">
      <c r="A525" s="15"/>
      <c r="B525" s="247"/>
      <c r="C525" s="248"/>
      <c r="D525" s="210" t="s">
        <v>175</v>
      </c>
      <c r="E525" s="249" t="s">
        <v>19</v>
      </c>
      <c r="F525" s="250" t="s">
        <v>772</v>
      </c>
      <c r="G525" s="248"/>
      <c r="H525" s="249" t="s">
        <v>19</v>
      </c>
      <c r="I525" s="251"/>
      <c r="J525" s="248"/>
      <c r="K525" s="248"/>
      <c r="L525" s="252"/>
      <c r="M525" s="253"/>
      <c r="N525" s="254"/>
      <c r="O525" s="254"/>
      <c r="P525" s="254"/>
      <c r="Q525" s="254"/>
      <c r="R525" s="254"/>
      <c r="S525" s="254"/>
      <c r="T525" s="254"/>
      <c r="U525" s="255"/>
      <c r="V525" s="15"/>
      <c r="W525" s="15"/>
      <c r="X525" s="15"/>
      <c r="Y525" s="15"/>
      <c r="Z525" s="15"/>
      <c r="AA525" s="15"/>
      <c r="AB525" s="15"/>
      <c r="AC525" s="15"/>
      <c r="AD525" s="15"/>
      <c r="AE525" s="15"/>
      <c r="AT525" s="256" t="s">
        <v>175</v>
      </c>
      <c r="AU525" s="256" t="s">
        <v>80</v>
      </c>
      <c r="AV525" s="15" t="s">
        <v>78</v>
      </c>
      <c r="AW525" s="15" t="s">
        <v>35</v>
      </c>
      <c r="AX525" s="15" t="s">
        <v>73</v>
      </c>
      <c r="AY525" s="256" t="s">
        <v>130</v>
      </c>
    </row>
    <row r="526" s="15" customFormat="1">
      <c r="A526" s="15"/>
      <c r="B526" s="247"/>
      <c r="C526" s="248"/>
      <c r="D526" s="210" t="s">
        <v>175</v>
      </c>
      <c r="E526" s="249" t="s">
        <v>19</v>
      </c>
      <c r="F526" s="250" t="s">
        <v>773</v>
      </c>
      <c r="G526" s="248"/>
      <c r="H526" s="249" t="s">
        <v>19</v>
      </c>
      <c r="I526" s="251"/>
      <c r="J526" s="248"/>
      <c r="K526" s="248"/>
      <c r="L526" s="252"/>
      <c r="M526" s="253"/>
      <c r="N526" s="254"/>
      <c r="O526" s="254"/>
      <c r="P526" s="254"/>
      <c r="Q526" s="254"/>
      <c r="R526" s="254"/>
      <c r="S526" s="254"/>
      <c r="T526" s="254"/>
      <c r="U526" s="255"/>
      <c r="V526" s="15"/>
      <c r="W526" s="15"/>
      <c r="X526" s="15"/>
      <c r="Y526" s="15"/>
      <c r="Z526" s="15"/>
      <c r="AA526" s="15"/>
      <c r="AB526" s="15"/>
      <c r="AC526" s="15"/>
      <c r="AD526" s="15"/>
      <c r="AE526" s="15"/>
      <c r="AT526" s="256" t="s">
        <v>175</v>
      </c>
      <c r="AU526" s="256" t="s">
        <v>80</v>
      </c>
      <c r="AV526" s="15" t="s">
        <v>78</v>
      </c>
      <c r="AW526" s="15" t="s">
        <v>35</v>
      </c>
      <c r="AX526" s="15" t="s">
        <v>73</v>
      </c>
      <c r="AY526" s="256" t="s">
        <v>130</v>
      </c>
    </row>
    <row r="527" s="15" customFormat="1">
      <c r="A527" s="15"/>
      <c r="B527" s="247"/>
      <c r="C527" s="248"/>
      <c r="D527" s="210" t="s">
        <v>175</v>
      </c>
      <c r="E527" s="249" t="s">
        <v>19</v>
      </c>
      <c r="F527" s="250" t="s">
        <v>774</v>
      </c>
      <c r="G527" s="248"/>
      <c r="H527" s="249" t="s">
        <v>19</v>
      </c>
      <c r="I527" s="251"/>
      <c r="J527" s="248"/>
      <c r="K527" s="248"/>
      <c r="L527" s="252"/>
      <c r="M527" s="253"/>
      <c r="N527" s="254"/>
      <c r="O527" s="254"/>
      <c r="P527" s="254"/>
      <c r="Q527" s="254"/>
      <c r="R527" s="254"/>
      <c r="S527" s="254"/>
      <c r="T527" s="254"/>
      <c r="U527" s="255"/>
      <c r="V527" s="15"/>
      <c r="W527" s="15"/>
      <c r="X527" s="15"/>
      <c r="Y527" s="15"/>
      <c r="Z527" s="15"/>
      <c r="AA527" s="15"/>
      <c r="AB527" s="15"/>
      <c r="AC527" s="15"/>
      <c r="AD527" s="15"/>
      <c r="AE527" s="15"/>
      <c r="AT527" s="256" t="s">
        <v>175</v>
      </c>
      <c r="AU527" s="256" t="s">
        <v>80</v>
      </c>
      <c r="AV527" s="15" t="s">
        <v>78</v>
      </c>
      <c r="AW527" s="15" t="s">
        <v>35</v>
      </c>
      <c r="AX527" s="15" t="s">
        <v>73</v>
      </c>
      <c r="AY527" s="256" t="s">
        <v>130</v>
      </c>
    </row>
    <row r="528" s="15" customFormat="1">
      <c r="A528" s="15"/>
      <c r="B528" s="247"/>
      <c r="C528" s="248"/>
      <c r="D528" s="210" t="s">
        <v>175</v>
      </c>
      <c r="E528" s="249" t="s">
        <v>19</v>
      </c>
      <c r="F528" s="250" t="s">
        <v>775</v>
      </c>
      <c r="G528" s="248"/>
      <c r="H528" s="249" t="s">
        <v>19</v>
      </c>
      <c r="I528" s="251"/>
      <c r="J528" s="248"/>
      <c r="K528" s="248"/>
      <c r="L528" s="252"/>
      <c r="M528" s="253"/>
      <c r="N528" s="254"/>
      <c r="O528" s="254"/>
      <c r="P528" s="254"/>
      <c r="Q528" s="254"/>
      <c r="R528" s="254"/>
      <c r="S528" s="254"/>
      <c r="T528" s="254"/>
      <c r="U528" s="255"/>
      <c r="V528" s="15"/>
      <c r="W528" s="15"/>
      <c r="X528" s="15"/>
      <c r="Y528" s="15"/>
      <c r="Z528" s="15"/>
      <c r="AA528" s="15"/>
      <c r="AB528" s="15"/>
      <c r="AC528" s="15"/>
      <c r="AD528" s="15"/>
      <c r="AE528" s="15"/>
      <c r="AT528" s="256" t="s">
        <v>175</v>
      </c>
      <c r="AU528" s="256" t="s">
        <v>80</v>
      </c>
      <c r="AV528" s="15" t="s">
        <v>78</v>
      </c>
      <c r="AW528" s="15" t="s">
        <v>35</v>
      </c>
      <c r="AX528" s="15" t="s">
        <v>73</v>
      </c>
      <c r="AY528" s="256" t="s">
        <v>130</v>
      </c>
    </row>
    <row r="529" s="15" customFormat="1">
      <c r="A529" s="15"/>
      <c r="B529" s="247"/>
      <c r="C529" s="248"/>
      <c r="D529" s="210" t="s">
        <v>175</v>
      </c>
      <c r="E529" s="249" t="s">
        <v>19</v>
      </c>
      <c r="F529" s="250" t="s">
        <v>776</v>
      </c>
      <c r="G529" s="248"/>
      <c r="H529" s="249" t="s">
        <v>19</v>
      </c>
      <c r="I529" s="251"/>
      <c r="J529" s="248"/>
      <c r="K529" s="248"/>
      <c r="L529" s="252"/>
      <c r="M529" s="253"/>
      <c r="N529" s="254"/>
      <c r="O529" s="254"/>
      <c r="P529" s="254"/>
      <c r="Q529" s="254"/>
      <c r="R529" s="254"/>
      <c r="S529" s="254"/>
      <c r="T529" s="254"/>
      <c r="U529" s="255"/>
      <c r="V529" s="15"/>
      <c r="W529" s="15"/>
      <c r="X529" s="15"/>
      <c r="Y529" s="15"/>
      <c r="Z529" s="15"/>
      <c r="AA529" s="15"/>
      <c r="AB529" s="15"/>
      <c r="AC529" s="15"/>
      <c r="AD529" s="15"/>
      <c r="AE529" s="15"/>
      <c r="AT529" s="256" t="s">
        <v>175</v>
      </c>
      <c r="AU529" s="256" t="s">
        <v>80</v>
      </c>
      <c r="AV529" s="15" t="s">
        <v>78</v>
      </c>
      <c r="AW529" s="15" t="s">
        <v>35</v>
      </c>
      <c r="AX529" s="15" t="s">
        <v>73</v>
      </c>
      <c r="AY529" s="256" t="s">
        <v>130</v>
      </c>
    </row>
    <row r="530" s="15" customFormat="1">
      <c r="A530" s="15"/>
      <c r="B530" s="247"/>
      <c r="C530" s="248"/>
      <c r="D530" s="210" t="s">
        <v>175</v>
      </c>
      <c r="E530" s="249" t="s">
        <v>19</v>
      </c>
      <c r="F530" s="250" t="s">
        <v>777</v>
      </c>
      <c r="G530" s="248"/>
      <c r="H530" s="249" t="s">
        <v>19</v>
      </c>
      <c r="I530" s="251"/>
      <c r="J530" s="248"/>
      <c r="K530" s="248"/>
      <c r="L530" s="252"/>
      <c r="M530" s="253"/>
      <c r="N530" s="254"/>
      <c r="O530" s="254"/>
      <c r="P530" s="254"/>
      <c r="Q530" s="254"/>
      <c r="R530" s="254"/>
      <c r="S530" s="254"/>
      <c r="T530" s="254"/>
      <c r="U530" s="255"/>
      <c r="V530" s="15"/>
      <c r="W530" s="15"/>
      <c r="X530" s="15"/>
      <c r="Y530" s="15"/>
      <c r="Z530" s="15"/>
      <c r="AA530" s="15"/>
      <c r="AB530" s="15"/>
      <c r="AC530" s="15"/>
      <c r="AD530" s="15"/>
      <c r="AE530" s="15"/>
      <c r="AT530" s="256" t="s">
        <v>175</v>
      </c>
      <c r="AU530" s="256" t="s">
        <v>80</v>
      </c>
      <c r="AV530" s="15" t="s">
        <v>78</v>
      </c>
      <c r="AW530" s="15" t="s">
        <v>35</v>
      </c>
      <c r="AX530" s="15" t="s">
        <v>73</v>
      </c>
      <c r="AY530" s="256" t="s">
        <v>130</v>
      </c>
    </row>
    <row r="531" s="15" customFormat="1">
      <c r="A531" s="15"/>
      <c r="B531" s="247"/>
      <c r="C531" s="248"/>
      <c r="D531" s="210" t="s">
        <v>175</v>
      </c>
      <c r="E531" s="249" t="s">
        <v>19</v>
      </c>
      <c r="F531" s="250" t="s">
        <v>778</v>
      </c>
      <c r="G531" s="248"/>
      <c r="H531" s="249" t="s">
        <v>19</v>
      </c>
      <c r="I531" s="251"/>
      <c r="J531" s="248"/>
      <c r="K531" s="248"/>
      <c r="L531" s="252"/>
      <c r="M531" s="253"/>
      <c r="N531" s="254"/>
      <c r="O531" s="254"/>
      <c r="P531" s="254"/>
      <c r="Q531" s="254"/>
      <c r="R531" s="254"/>
      <c r="S531" s="254"/>
      <c r="T531" s="254"/>
      <c r="U531" s="255"/>
      <c r="V531" s="15"/>
      <c r="W531" s="15"/>
      <c r="X531" s="15"/>
      <c r="Y531" s="15"/>
      <c r="Z531" s="15"/>
      <c r="AA531" s="15"/>
      <c r="AB531" s="15"/>
      <c r="AC531" s="15"/>
      <c r="AD531" s="15"/>
      <c r="AE531" s="15"/>
      <c r="AT531" s="256" t="s">
        <v>175</v>
      </c>
      <c r="AU531" s="256" t="s">
        <v>80</v>
      </c>
      <c r="AV531" s="15" t="s">
        <v>78</v>
      </c>
      <c r="AW531" s="15" t="s">
        <v>35</v>
      </c>
      <c r="AX531" s="15" t="s">
        <v>73</v>
      </c>
      <c r="AY531" s="256" t="s">
        <v>130</v>
      </c>
    </row>
    <row r="532" s="15" customFormat="1">
      <c r="A532" s="15"/>
      <c r="B532" s="247"/>
      <c r="C532" s="248"/>
      <c r="D532" s="210" t="s">
        <v>175</v>
      </c>
      <c r="E532" s="249" t="s">
        <v>19</v>
      </c>
      <c r="F532" s="250" t="s">
        <v>779</v>
      </c>
      <c r="G532" s="248"/>
      <c r="H532" s="249" t="s">
        <v>19</v>
      </c>
      <c r="I532" s="251"/>
      <c r="J532" s="248"/>
      <c r="K532" s="248"/>
      <c r="L532" s="252"/>
      <c r="M532" s="253"/>
      <c r="N532" s="254"/>
      <c r="O532" s="254"/>
      <c r="P532" s="254"/>
      <c r="Q532" s="254"/>
      <c r="R532" s="254"/>
      <c r="S532" s="254"/>
      <c r="T532" s="254"/>
      <c r="U532" s="255"/>
      <c r="V532" s="15"/>
      <c r="W532" s="15"/>
      <c r="X532" s="15"/>
      <c r="Y532" s="15"/>
      <c r="Z532" s="15"/>
      <c r="AA532" s="15"/>
      <c r="AB532" s="15"/>
      <c r="AC532" s="15"/>
      <c r="AD532" s="15"/>
      <c r="AE532" s="15"/>
      <c r="AT532" s="256" t="s">
        <v>175</v>
      </c>
      <c r="AU532" s="256" t="s">
        <v>80</v>
      </c>
      <c r="AV532" s="15" t="s">
        <v>78</v>
      </c>
      <c r="AW532" s="15" t="s">
        <v>35</v>
      </c>
      <c r="AX532" s="15" t="s">
        <v>73</v>
      </c>
      <c r="AY532" s="256" t="s">
        <v>130</v>
      </c>
    </row>
    <row r="533" s="15" customFormat="1">
      <c r="A533" s="15"/>
      <c r="B533" s="247"/>
      <c r="C533" s="248"/>
      <c r="D533" s="210" t="s">
        <v>175</v>
      </c>
      <c r="E533" s="249" t="s">
        <v>19</v>
      </c>
      <c r="F533" s="250" t="s">
        <v>780</v>
      </c>
      <c r="G533" s="248"/>
      <c r="H533" s="249" t="s">
        <v>19</v>
      </c>
      <c r="I533" s="251"/>
      <c r="J533" s="248"/>
      <c r="K533" s="248"/>
      <c r="L533" s="252"/>
      <c r="M533" s="253"/>
      <c r="N533" s="254"/>
      <c r="O533" s="254"/>
      <c r="P533" s="254"/>
      <c r="Q533" s="254"/>
      <c r="R533" s="254"/>
      <c r="S533" s="254"/>
      <c r="T533" s="254"/>
      <c r="U533" s="255"/>
      <c r="V533" s="15"/>
      <c r="W533" s="15"/>
      <c r="X533" s="15"/>
      <c r="Y533" s="15"/>
      <c r="Z533" s="15"/>
      <c r="AA533" s="15"/>
      <c r="AB533" s="15"/>
      <c r="AC533" s="15"/>
      <c r="AD533" s="15"/>
      <c r="AE533" s="15"/>
      <c r="AT533" s="256" t="s">
        <v>175</v>
      </c>
      <c r="AU533" s="256" t="s">
        <v>80</v>
      </c>
      <c r="AV533" s="15" t="s">
        <v>78</v>
      </c>
      <c r="AW533" s="15" t="s">
        <v>35</v>
      </c>
      <c r="AX533" s="15" t="s">
        <v>73</v>
      </c>
      <c r="AY533" s="256" t="s">
        <v>130</v>
      </c>
    </row>
    <row r="534" s="15" customFormat="1">
      <c r="A534" s="15"/>
      <c r="B534" s="247"/>
      <c r="C534" s="248"/>
      <c r="D534" s="210" t="s">
        <v>175</v>
      </c>
      <c r="E534" s="249" t="s">
        <v>19</v>
      </c>
      <c r="F534" s="250" t="s">
        <v>781</v>
      </c>
      <c r="G534" s="248"/>
      <c r="H534" s="249" t="s">
        <v>19</v>
      </c>
      <c r="I534" s="251"/>
      <c r="J534" s="248"/>
      <c r="K534" s="248"/>
      <c r="L534" s="252"/>
      <c r="M534" s="253"/>
      <c r="N534" s="254"/>
      <c r="O534" s="254"/>
      <c r="P534" s="254"/>
      <c r="Q534" s="254"/>
      <c r="R534" s="254"/>
      <c r="S534" s="254"/>
      <c r="T534" s="254"/>
      <c r="U534" s="255"/>
      <c r="V534" s="15"/>
      <c r="W534" s="15"/>
      <c r="X534" s="15"/>
      <c r="Y534" s="15"/>
      <c r="Z534" s="15"/>
      <c r="AA534" s="15"/>
      <c r="AB534" s="15"/>
      <c r="AC534" s="15"/>
      <c r="AD534" s="15"/>
      <c r="AE534" s="15"/>
      <c r="AT534" s="256" t="s">
        <v>175</v>
      </c>
      <c r="AU534" s="256" t="s">
        <v>80</v>
      </c>
      <c r="AV534" s="15" t="s">
        <v>78</v>
      </c>
      <c r="AW534" s="15" t="s">
        <v>35</v>
      </c>
      <c r="AX534" s="15" t="s">
        <v>73</v>
      </c>
      <c r="AY534" s="256" t="s">
        <v>130</v>
      </c>
    </row>
    <row r="535" s="15" customFormat="1">
      <c r="A535" s="15"/>
      <c r="B535" s="247"/>
      <c r="C535" s="248"/>
      <c r="D535" s="210" t="s">
        <v>175</v>
      </c>
      <c r="E535" s="249" t="s">
        <v>19</v>
      </c>
      <c r="F535" s="250" t="s">
        <v>782</v>
      </c>
      <c r="G535" s="248"/>
      <c r="H535" s="249" t="s">
        <v>19</v>
      </c>
      <c r="I535" s="251"/>
      <c r="J535" s="248"/>
      <c r="K535" s="248"/>
      <c r="L535" s="252"/>
      <c r="M535" s="253"/>
      <c r="N535" s="254"/>
      <c r="O535" s="254"/>
      <c r="P535" s="254"/>
      <c r="Q535" s="254"/>
      <c r="R535" s="254"/>
      <c r="S535" s="254"/>
      <c r="T535" s="254"/>
      <c r="U535" s="255"/>
      <c r="V535" s="15"/>
      <c r="W535" s="15"/>
      <c r="X535" s="15"/>
      <c r="Y535" s="15"/>
      <c r="Z535" s="15"/>
      <c r="AA535" s="15"/>
      <c r="AB535" s="15"/>
      <c r="AC535" s="15"/>
      <c r="AD535" s="15"/>
      <c r="AE535" s="15"/>
      <c r="AT535" s="256" t="s">
        <v>175</v>
      </c>
      <c r="AU535" s="256" t="s">
        <v>80</v>
      </c>
      <c r="AV535" s="15" t="s">
        <v>78</v>
      </c>
      <c r="AW535" s="15" t="s">
        <v>35</v>
      </c>
      <c r="AX535" s="15" t="s">
        <v>73</v>
      </c>
      <c r="AY535" s="256" t="s">
        <v>130</v>
      </c>
    </row>
    <row r="536" s="15" customFormat="1">
      <c r="A536" s="15"/>
      <c r="B536" s="247"/>
      <c r="C536" s="248"/>
      <c r="D536" s="210" t="s">
        <v>175</v>
      </c>
      <c r="E536" s="249" t="s">
        <v>19</v>
      </c>
      <c r="F536" s="250" t="s">
        <v>783</v>
      </c>
      <c r="G536" s="248"/>
      <c r="H536" s="249" t="s">
        <v>19</v>
      </c>
      <c r="I536" s="251"/>
      <c r="J536" s="248"/>
      <c r="K536" s="248"/>
      <c r="L536" s="252"/>
      <c r="M536" s="253"/>
      <c r="N536" s="254"/>
      <c r="O536" s="254"/>
      <c r="P536" s="254"/>
      <c r="Q536" s="254"/>
      <c r="R536" s="254"/>
      <c r="S536" s="254"/>
      <c r="T536" s="254"/>
      <c r="U536" s="255"/>
      <c r="V536" s="15"/>
      <c r="W536" s="15"/>
      <c r="X536" s="15"/>
      <c r="Y536" s="15"/>
      <c r="Z536" s="15"/>
      <c r="AA536" s="15"/>
      <c r="AB536" s="15"/>
      <c r="AC536" s="15"/>
      <c r="AD536" s="15"/>
      <c r="AE536" s="15"/>
      <c r="AT536" s="256" t="s">
        <v>175</v>
      </c>
      <c r="AU536" s="256" t="s">
        <v>80</v>
      </c>
      <c r="AV536" s="15" t="s">
        <v>78</v>
      </c>
      <c r="AW536" s="15" t="s">
        <v>35</v>
      </c>
      <c r="AX536" s="15" t="s">
        <v>73</v>
      </c>
      <c r="AY536" s="256" t="s">
        <v>130</v>
      </c>
    </row>
    <row r="537" s="15" customFormat="1">
      <c r="A537" s="15"/>
      <c r="B537" s="247"/>
      <c r="C537" s="248"/>
      <c r="D537" s="210" t="s">
        <v>175</v>
      </c>
      <c r="E537" s="249" t="s">
        <v>19</v>
      </c>
      <c r="F537" s="250" t="s">
        <v>784</v>
      </c>
      <c r="G537" s="248"/>
      <c r="H537" s="249" t="s">
        <v>19</v>
      </c>
      <c r="I537" s="251"/>
      <c r="J537" s="248"/>
      <c r="K537" s="248"/>
      <c r="L537" s="252"/>
      <c r="M537" s="253"/>
      <c r="N537" s="254"/>
      <c r="O537" s="254"/>
      <c r="P537" s="254"/>
      <c r="Q537" s="254"/>
      <c r="R537" s="254"/>
      <c r="S537" s="254"/>
      <c r="T537" s="254"/>
      <c r="U537" s="255"/>
      <c r="V537" s="15"/>
      <c r="W537" s="15"/>
      <c r="X537" s="15"/>
      <c r="Y537" s="15"/>
      <c r="Z537" s="15"/>
      <c r="AA537" s="15"/>
      <c r="AB537" s="15"/>
      <c r="AC537" s="15"/>
      <c r="AD537" s="15"/>
      <c r="AE537" s="15"/>
      <c r="AT537" s="256" t="s">
        <v>175</v>
      </c>
      <c r="AU537" s="256" t="s">
        <v>80</v>
      </c>
      <c r="AV537" s="15" t="s">
        <v>78</v>
      </c>
      <c r="AW537" s="15" t="s">
        <v>35</v>
      </c>
      <c r="AX537" s="15" t="s">
        <v>73</v>
      </c>
      <c r="AY537" s="256" t="s">
        <v>130</v>
      </c>
    </row>
    <row r="538" s="15" customFormat="1">
      <c r="A538" s="15"/>
      <c r="B538" s="247"/>
      <c r="C538" s="248"/>
      <c r="D538" s="210" t="s">
        <v>175</v>
      </c>
      <c r="E538" s="249" t="s">
        <v>19</v>
      </c>
      <c r="F538" s="250" t="s">
        <v>785</v>
      </c>
      <c r="G538" s="248"/>
      <c r="H538" s="249" t="s">
        <v>19</v>
      </c>
      <c r="I538" s="251"/>
      <c r="J538" s="248"/>
      <c r="K538" s="248"/>
      <c r="L538" s="252"/>
      <c r="M538" s="253"/>
      <c r="N538" s="254"/>
      <c r="O538" s="254"/>
      <c r="P538" s="254"/>
      <c r="Q538" s="254"/>
      <c r="R538" s="254"/>
      <c r="S538" s="254"/>
      <c r="T538" s="254"/>
      <c r="U538" s="255"/>
      <c r="V538" s="15"/>
      <c r="W538" s="15"/>
      <c r="X538" s="15"/>
      <c r="Y538" s="15"/>
      <c r="Z538" s="15"/>
      <c r="AA538" s="15"/>
      <c r="AB538" s="15"/>
      <c r="AC538" s="15"/>
      <c r="AD538" s="15"/>
      <c r="AE538" s="15"/>
      <c r="AT538" s="256" t="s">
        <v>175</v>
      </c>
      <c r="AU538" s="256" t="s">
        <v>80</v>
      </c>
      <c r="AV538" s="15" t="s">
        <v>78</v>
      </c>
      <c r="AW538" s="15" t="s">
        <v>35</v>
      </c>
      <c r="AX538" s="15" t="s">
        <v>73</v>
      </c>
      <c r="AY538" s="256" t="s">
        <v>130</v>
      </c>
    </row>
    <row r="539" s="15" customFormat="1">
      <c r="A539" s="15"/>
      <c r="B539" s="247"/>
      <c r="C539" s="248"/>
      <c r="D539" s="210" t="s">
        <v>175</v>
      </c>
      <c r="E539" s="249" t="s">
        <v>19</v>
      </c>
      <c r="F539" s="250" t="s">
        <v>786</v>
      </c>
      <c r="G539" s="248"/>
      <c r="H539" s="249" t="s">
        <v>19</v>
      </c>
      <c r="I539" s="251"/>
      <c r="J539" s="248"/>
      <c r="K539" s="248"/>
      <c r="L539" s="252"/>
      <c r="M539" s="253"/>
      <c r="N539" s="254"/>
      <c r="O539" s="254"/>
      <c r="P539" s="254"/>
      <c r="Q539" s="254"/>
      <c r="R539" s="254"/>
      <c r="S539" s="254"/>
      <c r="T539" s="254"/>
      <c r="U539" s="255"/>
      <c r="V539" s="15"/>
      <c r="W539" s="15"/>
      <c r="X539" s="15"/>
      <c r="Y539" s="15"/>
      <c r="Z539" s="15"/>
      <c r="AA539" s="15"/>
      <c r="AB539" s="15"/>
      <c r="AC539" s="15"/>
      <c r="AD539" s="15"/>
      <c r="AE539" s="15"/>
      <c r="AT539" s="256" t="s">
        <v>175</v>
      </c>
      <c r="AU539" s="256" t="s">
        <v>80</v>
      </c>
      <c r="AV539" s="15" t="s">
        <v>78</v>
      </c>
      <c r="AW539" s="15" t="s">
        <v>35</v>
      </c>
      <c r="AX539" s="15" t="s">
        <v>73</v>
      </c>
      <c r="AY539" s="256" t="s">
        <v>130</v>
      </c>
    </row>
    <row r="540" s="15" customFormat="1">
      <c r="A540" s="15"/>
      <c r="B540" s="247"/>
      <c r="C540" s="248"/>
      <c r="D540" s="210" t="s">
        <v>175</v>
      </c>
      <c r="E540" s="249" t="s">
        <v>19</v>
      </c>
      <c r="F540" s="250" t="s">
        <v>787</v>
      </c>
      <c r="G540" s="248"/>
      <c r="H540" s="249" t="s">
        <v>19</v>
      </c>
      <c r="I540" s="251"/>
      <c r="J540" s="248"/>
      <c r="K540" s="248"/>
      <c r="L540" s="252"/>
      <c r="M540" s="253"/>
      <c r="N540" s="254"/>
      <c r="O540" s="254"/>
      <c r="P540" s="254"/>
      <c r="Q540" s="254"/>
      <c r="R540" s="254"/>
      <c r="S540" s="254"/>
      <c r="T540" s="254"/>
      <c r="U540" s="255"/>
      <c r="V540" s="15"/>
      <c r="W540" s="15"/>
      <c r="X540" s="15"/>
      <c r="Y540" s="15"/>
      <c r="Z540" s="15"/>
      <c r="AA540" s="15"/>
      <c r="AB540" s="15"/>
      <c r="AC540" s="15"/>
      <c r="AD540" s="15"/>
      <c r="AE540" s="15"/>
      <c r="AT540" s="256" t="s">
        <v>175</v>
      </c>
      <c r="AU540" s="256" t="s">
        <v>80</v>
      </c>
      <c r="AV540" s="15" t="s">
        <v>78</v>
      </c>
      <c r="AW540" s="15" t="s">
        <v>35</v>
      </c>
      <c r="AX540" s="15" t="s">
        <v>73</v>
      </c>
      <c r="AY540" s="256" t="s">
        <v>130</v>
      </c>
    </row>
    <row r="541" s="15" customFormat="1">
      <c r="A541" s="15"/>
      <c r="B541" s="247"/>
      <c r="C541" s="248"/>
      <c r="D541" s="210" t="s">
        <v>175</v>
      </c>
      <c r="E541" s="249" t="s">
        <v>19</v>
      </c>
      <c r="F541" s="250" t="s">
        <v>788</v>
      </c>
      <c r="G541" s="248"/>
      <c r="H541" s="249" t="s">
        <v>19</v>
      </c>
      <c r="I541" s="251"/>
      <c r="J541" s="248"/>
      <c r="K541" s="248"/>
      <c r="L541" s="252"/>
      <c r="M541" s="253"/>
      <c r="N541" s="254"/>
      <c r="O541" s="254"/>
      <c r="P541" s="254"/>
      <c r="Q541" s="254"/>
      <c r="R541" s="254"/>
      <c r="S541" s="254"/>
      <c r="T541" s="254"/>
      <c r="U541" s="255"/>
      <c r="V541" s="15"/>
      <c r="W541" s="15"/>
      <c r="X541" s="15"/>
      <c r="Y541" s="15"/>
      <c r="Z541" s="15"/>
      <c r="AA541" s="15"/>
      <c r="AB541" s="15"/>
      <c r="AC541" s="15"/>
      <c r="AD541" s="15"/>
      <c r="AE541" s="15"/>
      <c r="AT541" s="256" t="s">
        <v>175</v>
      </c>
      <c r="AU541" s="256" t="s">
        <v>80</v>
      </c>
      <c r="AV541" s="15" t="s">
        <v>78</v>
      </c>
      <c r="AW541" s="15" t="s">
        <v>35</v>
      </c>
      <c r="AX541" s="15" t="s">
        <v>73</v>
      </c>
      <c r="AY541" s="256" t="s">
        <v>130</v>
      </c>
    </row>
    <row r="542" s="15" customFormat="1">
      <c r="A542" s="15"/>
      <c r="B542" s="247"/>
      <c r="C542" s="248"/>
      <c r="D542" s="210" t="s">
        <v>175</v>
      </c>
      <c r="E542" s="249" t="s">
        <v>19</v>
      </c>
      <c r="F542" s="250" t="s">
        <v>789</v>
      </c>
      <c r="G542" s="248"/>
      <c r="H542" s="249" t="s">
        <v>19</v>
      </c>
      <c r="I542" s="251"/>
      <c r="J542" s="248"/>
      <c r="K542" s="248"/>
      <c r="L542" s="252"/>
      <c r="M542" s="253"/>
      <c r="N542" s="254"/>
      <c r="O542" s="254"/>
      <c r="P542" s="254"/>
      <c r="Q542" s="254"/>
      <c r="R542" s="254"/>
      <c r="S542" s="254"/>
      <c r="T542" s="254"/>
      <c r="U542" s="255"/>
      <c r="V542" s="15"/>
      <c r="W542" s="15"/>
      <c r="X542" s="15"/>
      <c r="Y542" s="15"/>
      <c r="Z542" s="15"/>
      <c r="AA542" s="15"/>
      <c r="AB542" s="15"/>
      <c r="AC542" s="15"/>
      <c r="AD542" s="15"/>
      <c r="AE542" s="15"/>
      <c r="AT542" s="256" t="s">
        <v>175</v>
      </c>
      <c r="AU542" s="256" t="s">
        <v>80</v>
      </c>
      <c r="AV542" s="15" t="s">
        <v>78</v>
      </c>
      <c r="AW542" s="15" t="s">
        <v>35</v>
      </c>
      <c r="AX542" s="15" t="s">
        <v>73</v>
      </c>
      <c r="AY542" s="256" t="s">
        <v>130</v>
      </c>
    </row>
    <row r="543" s="15" customFormat="1">
      <c r="A543" s="15"/>
      <c r="B543" s="247"/>
      <c r="C543" s="248"/>
      <c r="D543" s="210" t="s">
        <v>175</v>
      </c>
      <c r="E543" s="249" t="s">
        <v>19</v>
      </c>
      <c r="F543" s="250" t="s">
        <v>790</v>
      </c>
      <c r="G543" s="248"/>
      <c r="H543" s="249" t="s">
        <v>19</v>
      </c>
      <c r="I543" s="251"/>
      <c r="J543" s="248"/>
      <c r="K543" s="248"/>
      <c r="L543" s="252"/>
      <c r="M543" s="253"/>
      <c r="N543" s="254"/>
      <c r="O543" s="254"/>
      <c r="P543" s="254"/>
      <c r="Q543" s="254"/>
      <c r="R543" s="254"/>
      <c r="S543" s="254"/>
      <c r="T543" s="254"/>
      <c r="U543" s="255"/>
      <c r="V543" s="15"/>
      <c r="W543" s="15"/>
      <c r="X543" s="15"/>
      <c r="Y543" s="15"/>
      <c r="Z543" s="15"/>
      <c r="AA543" s="15"/>
      <c r="AB543" s="15"/>
      <c r="AC543" s="15"/>
      <c r="AD543" s="15"/>
      <c r="AE543" s="15"/>
      <c r="AT543" s="256" t="s">
        <v>175</v>
      </c>
      <c r="AU543" s="256" t="s">
        <v>80</v>
      </c>
      <c r="AV543" s="15" t="s">
        <v>78</v>
      </c>
      <c r="AW543" s="15" t="s">
        <v>35</v>
      </c>
      <c r="AX543" s="15" t="s">
        <v>73</v>
      </c>
      <c r="AY543" s="256" t="s">
        <v>130</v>
      </c>
    </row>
    <row r="544" s="15" customFormat="1">
      <c r="A544" s="15"/>
      <c r="B544" s="247"/>
      <c r="C544" s="248"/>
      <c r="D544" s="210" t="s">
        <v>175</v>
      </c>
      <c r="E544" s="249" t="s">
        <v>19</v>
      </c>
      <c r="F544" s="250" t="s">
        <v>791</v>
      </c>
      <c r="G544" s="248"/>
      <c r="H544" s="249" t="s">
        <v>19</v>
      </c>
      <c r="I544" s="251"/>
      <c r="J544" s="248"/>
      <c r="K544" s="248"/>
      <c r="L544" s="252"/>
      <c r="M544" s="253"/>
      <c r="N544" s="254"/>
      <c r="O544" s="254"/>
      <c r="P544" s="254"/>
      <c r="Q544" s="254"/>
      <c r="R544" s="254"/>
      <c r="S544" s="254"/>
      <c r="T544" s="254"/>
      <c r="U544" s="255"/>
      <c r="V544" s="15"/>
      <c r="W544" s="15"/>
      <c r="X544" s="15"/>
      <c r="Y544" s="15"/>
      <c r="Z544" s="15"/>
      <c r="AA544" s="15"/>
      <c r="AB544" s="15"/>
      <c r="AC544" s="15"/>
      <c r="AD544" s="15"/>
      <c r="AE544" s="15"/>
      <c r="AT544" s="256" t="s">
        <v>175</v>
      </c>
      <c r="AU544" s="256" t="s">
        <v>80</v>
      </c>
      <c r="AV544" s="15" t="s">
        <v>78</v>
      </c>
      <c r="AW544" s="15" t="s">
        <v>35</v>
      </c>
      <c r="AX544" s="15" t="s">
        <v>73</v>
      </c>
      <c r="AY544" s="256" t="s">
        <v>130</v>
      </c>
    </row>
    <row r="545" s="15" customFormat="1">
      <c r="A545" s="15"/>
      <c r="B545" s="247"/>
      <c r="C545" s="248"/>
      <c r="D545" s="210" t="s">
        <v>175</v>
      </c>
      <c r="E545" s="249" t="s">
        <v>19</v>
      </c>
      <c r="F545" s="250" t="s">
        <v>792</v>
      </c>
      <c r="G545" s="248"/>
      <c r="H545" s="249" t="s">
        <v>19</v>
      </c>
      <c r="I545" s="251"/>
      <c r="J545" s="248"/>
      <c r="K545" s="248"/>
      <c r="L545" s="252"/>
      <c r="M545" s="253"/>
      <c r="N545" s="254"/>
      <c r="O545" s="254"/>
      <c r="P545" s="254"/>
      <c r="Q545" s="254"/>
      <c r="R545" s="254"/>
      <c r="S545" s="254"/>
      <c r="T545" s="254"/>
      <c r="U545" s="255"/>
      <c r="V545" s="15"/>
      <c r="W545" s="15"/>
      <c r="X545" s="15"/>
      <c r="Y545" s="15"/>
      <c r="Z545" s="15"/>
      <c r="AA545" s="15"/>
      <c r="AB545" s="15"/>
      <c r="AC545" s="15"/>
      <c r="AD545" s="15"/>
      <c r="AE545" s="15"/>
      <c r="AT545" s="256" t="s">
        <v>175</v>
      </c>
      <c r="AU545" s="256" t="s">
        <v>80</v>
      </c>
      <c r="AV545" s="15" t="s">
        <v>78</v>
      </c>
      <c r="AW545" s="15" t="s">
        <v>35</v>
      </c>
      <c r="AX545" s="15" t="s">
        <v>73</v>
      </c>
      <c r="AY545" s="256" t="s">
        <v>130</v>
      </c>
    </row>
    <row r="546" s="15" customFormat="1">
      <c r="A546" s="15"/>
      <c r="B546" s="247"/>
      <c r="C546" s="248"/>
      <c r="D546" s="210" t="s">
        <v>175</v>
      </c>
      <c r="E546" s="249" t="s">
        <v>19</v>
      </c>
      <c r="F546" s="250" t="s">
        <v>786</v>
      </c>
      <c r="G546" s="248"/>
      <c r="H546" s="249" t="s">
        <v>19</v>
      </c>
      <c r="I546" s="251"/>
      <c r="J546" s="248"/>
      <c r="K546" s="248"/>
      <c r="L546" s="252"/>
      <c r="M546" s="253"/>
      <c r="N546" s="254"/>
      <c r="O546" s="254"/>
      <c r="P546" s="254"/>
      <c r="Q546" s="254"/>
      <c r="R546" s="254"/>
      <c r="S546" s="254"/>
      <c r="T546" s="254"/>
      <c r="U546" s="255"/>
      <c r="V546" s="15"/>
      <c r="W546" s="15"/>
      <c r="X546" s="15"/>
      <c r="Y546" s="15"/>
      <c r="Z546" s="15"/>
      <c r="AA546" s="15"/>
      <c r="AB546" s="15"/>
      <c r="AC546" s="15"/>
      <c r="AD546" s="15"/>
      <c r="AE546" s="15"/>
      <c r="AT546" s="256" t="s">
        <v>175</v>
      </c>
      <c r="AU546" s="256" t="s">
        <v>80</v>
      </c>
      <c r="AV546" s="15" t="s">
        <v>78</v>
      </c>
      <c r="AW546" s="15" t="s">
        <v>35</v>
      </c>
      <c r="AX546" s="15" t="s">
        <v>73</v>
      </c>
      <c r="AY546" s="256" t="s">
        <v>130</v>
      </c>
    </row>
    <row r="547" s="15" customFormat="1">
      <c r="A547" s="15"/>
      <c r="B547" s="247"/>
      <c r="C547" s="248"/>
      <c r="D547" s="210" t="s">
        <v>175</v>
      </c>
      <c r="E547" s="249" t="s">
        <v>19</v>
      </c>
      <c r="F547" s="250" t="s">
        <v>787</v>
      </c>
      <c r="G547" s="248"/>
      <c r="H547" s="249" t="s">
        <v>19</v>
      </c>
      <c r="I547" s="251"/>
      <c r="J547" s="248"/>
      <c r="K547" s="248"/>
      <c r="L547" s="252"/>
      <c r="M547" s="253"/>
      <c r="N547" s="254"/>
      <c r="O547" s="254"/>
      <c r="P547" s="254"/>
      <c r="Q547" s="254"/>
      <c r="R547" s="254"/>
      <c r="S547" s="254"/>
      <c r="T547" s="254"/>
      <c r="U547" s="255"/>
      <c r="V547" s="15"/>
      <c r="W547" s="15"/>
      <c r="X547" s="15"/>
      <c r="Y547" s="15"/>
      <c r="Z547" s="15"/>
      <c r="AA547" s="15"/>
      <c r="AB547" s="15"/>
      <c r="AC547" s="15"/>
      <c r="AD547" s="15"/>
      <c r="AE547" s="15"/>
      <c r="AT547" s="256" t="s">
        <v>175</v>
      </c>
      <c r="AU547" s="256" t="s">
        <v>80</v>
      </c>
      <c r="AV547" s="15" t="s">
        <v>78</v>
      </c>
      <c r="AW547" s="15" t="s">
        <v>35</v>
      </c>
      <c r="AX547" s="15" t="s">
        <v>73</v>
      </c>
      <c r="AY547" s="256" t="s">
        <v>130</v>
      </c>
    </row>
    <row r="548" s="15" customFormat="1">
      <c r="A548" s="15"/>
      <c r="B548" s="247"/>
      <c r="C548" s="248"/>
      <c r="D548" s="210" t="s">
        <v>175</v>
      </c>
      <c r="E548" s="249" t="s">
        <v>19</v>
      </c>
      <c r="F548" s="250" t="s">
        <v>788</v>
      </c>
      <c r="G548" s="248"/>
      <c r="H548" s="249" t="s">
        <v>19</v>
      </c>
      <c r="I548" s="251"/>
      <c r="J548" s="248"/>
      <c r="K548" s="248"/>
      <c r="L548" s="252"/>
      <c r="M548" s="253"/>
      <c r="N548" s="254"/>
      <c r="O548" s="254"/>
      <c r="P548" s="254"/>
      <c r="Q548" s="254"/>
      <c r="R548" s="254"/>
      <c r="S548" s="254"/>
      <c r="T548" s="254"/>
      <c r="U548" s="255"/>
      <c r="V548" s="15"/>
      <c r="W548" s="15"/>
      <c r="X548" s="15"/>
      <c r="Y548" s="15"/>
      <c r="Z548" s="15"/>
      <c r="AA548" s="15"/>
      <c r="AB548" s="15"/>
      <c r="AC548" s="15"/>
      <c r="AD548" s="15"/>
      <c r="AE548" s="15"/>
      <c r="AT548" s="256" t="s">
        <v>175</v>
      </c>
      <c r="AU548" s="256" t="s">
        <v>80</v>
      </c>
      <c r="AV548" s="15" t="s">
        <v>78</v>
      </c>
      <c r="AW548" s="15" t="s">
        <v>35</v>
      </c>
      <c r="AX548" s="15" t="s">
        <v>73</v>
      </c>
      <c r="AY548" s="256" t="s">
        <v>130</v>
      </c>
    </row>
    <row r="549" s="15" customFormat="1">
      <c r="A549" s="15"/>
      <c r="B549" s="247"/>
      <c r="C549" s="248"/>
      <c r="D549" s="210" t="s">
        <v>175</v>
      </c>
      <c r="E549" s="249" t="s">
        <v>19</v>
      </c>
      <c r="F549" s="250" t="s">
        <v>793</v>
      </c>
      <c r="G549" s="248"/>
      <c r="H549" s="249" t="s">
        <v>19</v>
      </c>
      <c r="I549" s="251"/>
      <c r="J549" s="248"/>
      <c r="K549" s="248"/>
      <c r="L549" s="252"/>
      <c r="M549" s="253"/>
      <c r="N549" s="254"/>
      <c r="O549" s="254"/>
      <c r="P549" s="254"/>
      <c r="Q549" s="254"/>
      <c r="R549" s="254"/>
      <c r="S549" s="254"/>
      <c r="T549" s="254"/>
      <c r="U549" s="255"/>
      <c r="V549" s="15"/>
      <c r="W549" s="15"/>
      <c r="X549" s="15"/>
      <c r="Y549" s="15"/>
      <c r="Z549" s="15"/>
      <c r="AA549" s="15"/>
      <c r="AB549" s="15"/>
      <c r="AC549" s="15"/>
      <c r="AD549" s="15"/>
      <c r="AE549" s="15"/>
      <c r="AT549" s="256" t="s">
        <v>175</v>
      </c>
      <c r="AU549" s="256" t="s">
        <v>80</v>
      </c>
      <c r="AV549" s="15" t="s">
        <v>78</v>
      </c>
      <c r="AW549" s="15" t="s">
        <v>35</v>
      </c>
      <c r="AX549" s="15" t="s">
        <v>73</v>
      </c>
      <c r="AY549" s="256" t="s">
        <v>130</v>
      </c>
    </row>
    <row r="550" s="15" customFormat="1">
      <c r="A550" s="15"/>
      <c r="B550" s="247"/>
      <c r="C550" s="248"/>
      <c r="D550" s="210" t="s">
        <v>175</v>
      </c>
      <c r="E550" s="249" t="s">
        <v>19</v>
      </c>
      <c r="F550" s="250" t="s">
        <v>794</v>
      </c>
      <c r="G550" s="248"/>
      <c r="H550" s="249" t="s">
        <v>19</v>
      </c>
      <c r="I550" s="251"/>
      <c r="J550" s="248"/>
      <c r="K550" s="248"/>
      <c r="L550" s="252"/>
      <c r="M550" s="253"/>
      <c r="N550" s="254"/>
      <c r="O550" s="254"/>
      <c r="P550" s="254"/>
      <c r="Q550" s="254"/>
      <c r="R550" s="254"/>
      <c r="S550" s="254"/>
      <c r="T550" s="254"/>
      <c r="U550" s="255"/>
      <c r="V550" s="15"/>
      <c r="W550" s="15"/>
      <c r="X550" s="15"/>
      <c r="Y550" s="15"/>
      <c r="Z550" s="15"/>
      <c r="AA550" s="15"/>
      <c r="AB550" s="15"/>
      <c r="AC550" s="15"/>
      <c r="AD550" s="15"/>
      <c r="AE550" s="15"/>
      <c r="AT550" s="256" t="s">
        <v>175</v>
      </c>
      <c r="AU550" s="256" t="s">
        <v>80</v>
      </c>
      <c r="AV550" s="15" t="s">
        <v>78</v>
      </c>
      <c r="AW550" s="15" t="s">
        <v>35</v>
      </c>
      <c r="AX550" s="15" t="s">
        <v>73</v>
      </c>
      <c r="AY550" s="256" t="s">
        <v>130</v>
      </c>
    </row>
    <row r="551" s="15" customFormat="1">
      <c r="A551" s="15"/>
      <c r="B551" s="247"/>
      <c r="C551" s="248"/>
      <c r="D551" s="210" t="s">
        <v>175</v>
      </c>
      <c r="E551" s="249" t="s">
        <v>19</v>
      </c>
      <c r="F551" s="250" t="s">
        <v>795</v>
      </c>
      <c r="G551" s="248"/>
      <c r="H551" s="249" t="s">
        <v>19</v>
      </c>
      <c r="I551" s="251"/>
      <c r="J551" s="248"/>
      <c r="K551" s="248"/>
      <c r="L551" s="252"/>
      <c r="M551" s="253"/>
      <c r="N551" s="254"/>
      <c r="O551" s="254"/>
      <c r="P551" s="254"/>
      <c r="Q551" s="254"/>
      <c r="R551" s="254"/>
      <c r="S551" s="254"/>
      <c r="T551" s="254"/>
      <c r="U551" s="255"/>
      <c r="V551" s="15"/>
      <c r="W551" s="15"/>
      <c r="X551" s="15"/>
      <c r="Y551" s="15"/>
      <c r="Z551" s="15"/>
      <c r="AA551" s="15"/>
      <c r="AB551" s="15"/>
      <c r="AC551" s="15"/>
      <c r="AD551" s="15"/>
      <c r="AE551" s="15"/>
      <c r="AT551" s="256" t="s">
        <v>175</v>
      </c>
      <c r="AU551" s="256" t="s">
        <v>80</v>
      </c>
      <c r="AV551" s="15" t="s">
        <v>78</v>
      </c>
      <c r="AW551" s="15" t="s">
        <v>35</v>
      </c>
      <c r="AX551" s="15" t="s">
        <v>73</v>
      </c>
      <c r="AY551" s="256" t="s">
        <v>130</v>
      </c>
    </row>
    <row r="552" s="15" customFormat="1">
      <c r="A552" s="15"/>
      <c r="B552" s="247"/>
      <c r="C552" s="248"/>
      <c r="D552" s="210" t="s">
        <v>175</v>
      </c>
      <c r="E552" s="249" t="s">
        <v>19</v>
      </c>
      <c r="F552" s="250" t="s">
        <v>796</v>
      </c>
      <c r="G552" s="248"/>
      <c r="H552" s="249" t="s">
        <v>19</v>
      </c>
      <c r="I552" s="251"/>
      <c r="J552" s="248"/>
      <c r="K552" s="248"/>
      <c r="L552" s="252"/>
      <c r="M552" s="253"/>
      <c r="N552" s="254"/>
      <c r="O552" s="254"/>
      <c r="P552" s="254"/>
      <c r="Q552" s="254"/>
      <c r="R552" s="254"/>
      <c r="S552" s="254"/>
      <c r="T552" s="254"/>
      <c r="U552" s="255"/>
      <c r="V552" s="15"/>
      <c r="W552" s="15"/>
      <c r="X552" s="15"/>
      <c r="Y552" s="15"/>
      <c r="Z552" s="15"/>
      <c r="AA552" s="15"/>
      <c r="AB552" s="15"/>
      <c r="AC552" s="15"/>
      <c r="AD552" s="15"/>
      <c r="AE552" s="15"/>
      <c r="AT552" s="256" t="s">
        <v>175</v>
      </c>
      <c r="AU552" s="256" t="s">
        <v>80</v>
      </c>
      <c r="AV552" s="15" t="s">
        <v>78</v>
      </c>
      <c r="AW552" s="15" t="s">
        <v>35</v>
      </c>
      <c r="AX552" s="15" t="s">
        <v>73</v>
      </c>
      <c r="AY552" s="256" t="s">
        <v>130</v>
      </c>
    </row>
    <row r="553" s="13" customFormat="1">
      <c r="A553" s="13"/>
      <c r="B553" s="225"/>
      <c r="C553" s="226"/>
      <c r="D553" s="210" t="s">
        <v>175</v>
      </c>
      <c r="E553" s="227" t="s">
        <v>19</v>
      </c>
      <c r="F553" s="228" t="s">
        <v>78</v>
      </c>
      <c r="G553" s="226"/>
      <c r="H553" s="229">
        <v>1</v>
      </c>
      <c r="I553" s="230"/>
      <c r="J553" s="226"/>
      <c r="K553" s="226"/>
      <c r="L553" s="231"/>
      <c r="M553" s="232"/>
      <c r="N553" s="233"/>
      <c r="O553" s="233"/>
      <c r="P553" s="233"/>
      <c r="Q553" s="233"/>
      <c r="R553" s="233"/>
      <c r="S553" s="233"/>
      <c r="T553" s="233"/>
      <c r="U553" s="234"/>
      <c r="V553" s="13"/>
      <c r="W553" s="13"/>
      <c r="X553" s="13"/>
      <c r="Y553" s="13"/>
      <c r="Z553" s="13"/>
      <c r="AA553" s="13"/>
      <c r="AB553" s="13"/>
      <c r="AC553" s="13"/>
      <c r="AD553" s="13"/>
      <c r="AE553" s="13"/>
      <c r="AT553" s="235" t="s">
        <v>175</v>
      </c>
      <c r="AU553" s="235" t="s">
        <v>80</v>
      </c>
      <c r="AV553" s="13" t="s">
        <v>80</v>
      </c>
      <c r="AW553" s="13" t="s">
        <v>35</v>
      </c>
      <c r="AX553" s="13" t="s">
        <v>78</v>
      </c>
      <c r="AY553" s="235" t="s">
        <v>130</v>
      </c>
    </row>
    <row r="554" s="2" customFormat="1" ht="16.5" customHeight="1">
      <c r="A554" s="39"/>
      <c r="B554" s="40"/>
      <c r="C554" s="197" t="s">
        <v>805</v>
      </c>
      <c r="D554" s="197" t="s">
        <v>132</v>
      </c>
      <c r="E554" s="198" t="s">
        <v>806</v>
      </c>
      <c r="F554" s="199" t="s">
        <v>729</v>
      </c>
      <c r="G554" s="200" t="s">
        <v>285</v>
      </c>
      <c r="H554" s="201">
        <v>2</v>
      </c>
      <c r="I554" s="202"/>
      <c r="J554" s="203">
        <f>ROUND(I554*H554,2)</f>
        <v>0</v>
      </c>
      <c r="K554" s="199" t="s">
        <v>19</v>
      </c>
      <c r="L554" s="45"/>
      <c r="M554" s="204" t="s">
        <v>19</v>
      </c>
      <c r="N554" s="205" t="s">
        <v>44</v>
      </c>
      <c r="O554" s="85"/>
      <c r="P554" s="206">
        <f>O554*H554</f>
        <v>0</v>
      </c>
      <c r="Q554" s="206">
        <v>0</v>
      </c>
      <c r="R554" s="206">
        <f>Q554*H554</f>
        <v>0</v>
      </c>
      <c r="S554" s="206">
        <v>0</v>
      </c>
      <c r="T554" s="206">
        <f>S554*H554</f>
        <v>0</v>
      </c>
      <c r="U554" s="207" t="s">
        <v>19</v>
      </c>
      <c r="V554" s="39"/>
      <c r="W554" s="39"/>
      <c r="X554" s="39"/>
      <c r="Y554" s="39"/>
      <c r="Z554" s="39"/>
      <c r="AA554" s="39"/>
      <c r="AB554" s="39"/>
      <c r="AC554" s="39"/>
      <c r="AD554" s="39"/>
      <c r="AE554" s="39"/>
      <c r="AR554" s="208" t="s">
        <v>208</v>
      </c>
      <c r="AT554" s="208" t="s">
        <v>132</v>
      </c>
      <c r="AU554" s="208" t="s">
        <v>80</v>
      </c>
      <c r="AY554" s="18" t="s">
        <v>130</v>
      </c>
      <c r="BE554" s="209">
        <f>IF(N554="základní",J554,0)</f>
        <v>0</v>
      </c>
      <c r="BF554" s="209">
        <f>IF(N554="snížená",J554,0)</f>
        <v>0</v>
      </c>
      <c r="BG554" s="209">
        <f>IF(N554="zákl. přenesená",J554,0)</f>
        <v>0</v>
      </c>
      <c r="BH554" s="209">
        <f>IF(N554="sníž. přenesená",J554,0)</f>
        <v>0</v>
      </c>
      <c r="BI554" s="209">
        <f>IF(N554="nulová",J554,0)</f>
        <v>0</v>
      </c>
      <c r="BJ554" s="18" t="s">
        <v>78</v>
      </c>
      <c r="BK554" s="209">
        <f>ROUND(I554*H554,2)</f>
        <v>0</v>
      </c>
      <c r="BL554" s="18" t="s">
        <v>208</v>
      </c>
      <c r="BM554" s="208" t="s">
        <v>807</v>
      </c>
    </row>
    <row r="555" s="2" customFormat="1">
      <c r="A555" s="39"/>
      <c r="B555" s="40"/>
      <c r="C555" s="41"/>
      <c r="D555" s="210" t="s">
        <v>138</v>
      </c>
      <c r="E555" s="41"/>
      <c r="F555" s="211" t="s">
        <v>729</v>
      </c>
      <c r="G555" s="41"/>
      <c r="H555" s="41"/>
      <c r="I555" s="212"/>
      <c r="J555" s="41"/>
      <c r="K555" s="41"/>
      <c r="L555" s="45"/>
      <c r="M555" s="213"/>
      <c r="N555" s="214"/>
      <c r="O555" s="85"/>
      <c r="P555" s="85"/>
      <c r="Q555" s="85"/>
      <c r="R555" s="85"/>
      <c r="S555" s="85"/>
      <c r="T555" s="85"/>
      <c r="U555" s="86"/>
      <c r="V555" s="39"/>
      <c r="W555" s="39"/>
      <c r="X555" s="39"/>
      <c r="Y555" s="39"/>
      <c r="Z555" s="39"/>
      <c r="AA555" s="39"/>
      <c r="AB555" s="39"/>
      <c r="AC555" s="39"/>
      <c r="AD555" s="39"/>
      <c r="AE555" s="39"/>
      <c r="AT555" s="18" t="s">
        <v>138</v>
      </c>
      <c r="AU555" s="18" t="s">
        <v>80</v>
      </c>
    </row>
    <row r="556" s="15" customFormat="1">
      <c r="A556" s="15"/>
      <c r="B556" s="247"/>
      <c r="C556" s="248"/>
      <c r="D556" s="210" t="s">
        <v>175</v>
      </c>
      <c r="E556" s="249" t="s">
        <v>19</v>
      </c>
      <c r="F556" s="250" t="s">
        <v>808</v>
      </c>
      <c r="G556" s="248"/>
      <c r="H556" s="249" t="s">
        <v>19</v>
      </c>
      <c r="I556" s="251"/>
      <c r="J556" s="248"/>
      <c r="K556" s="248"/>
      <c r="L556" s="252"/>
      <c r="M556" s="253"/>
      <c r="N556" s="254"/>
      <c r="O556" s="254"/>
      <c r="P556" s="254"/>
      <c r="Q556" s="254"/>
      <c r="R556" s="254"/>
      <c r="S556" s="254"/>
      <c r="T556" s="254"/>
      <c r="U556" s="255"/>
      <c r="V556" s="15"/>
      <c r="W556" s="15"/>
      <c r="X556" s="15"/>
      <c r="Y556" s="15"/>
      <c r="Z556" s="15"/>
      <c r="AA556" s="15"/>
      <c r="AB556" s="15"/>
      <c r="AC556" s="15"/>
      <c r="AD556" s="15"/>
      <c r="AE556" s="15"/>
      <c r="AT556" s="256" t="s">
        <v>175</v>
      </c>
      <c r="AU556" s="256" t="s">
        <v>80</v>
      </c>
      <c r="AV556" s="15" t="s">
        <v>78</v>
      </c>
      <c r="AW556" s="15" t="s">
        <v>35</v>
      </c>
      <c r="AX556" s="15" t="s">
        <v>73</v>
      </c>
      <c r="AY556" s="256" t="s">
        <v>130</v>
      </c>
    </row>
    <row r="557" s="15" customFormat="1">
      <c r="A557" s="15"/>
      <c r="B557" s="247"/>
      <c r="C557" s="248"/>
      <c r="D557" s="210" t="s">
        <v>175</v>
      </c>
      <c r="E557" s="249" t="s">
        <v>19</v>
      </c>
      <c r="F557" s="250" t="s">
        <v>809</v>
      </c>
      <c r="G557" s="248"/>
      <c r="H557" s="249" t="s">
        <v>19</v>
      </c>
      <c r="I557" s="251"/>
      <c r="J557" s="248"/>
      <c r="K557" s="248"/>
      <c r="L557" s="252"/>
      <c r="M557" s="253"/>
      <c r="N557" s="254"/>
      <c r="O557" s="254"/>
      <c r="P557" s="254"/>
      <c r="Q557" s="254"/>
      <c r="R557" s="254"/>
      <c r="S557" s="254"/>
      <c r="T557" s="254"/>
      <c r="U557" s="255"/>
      <c r="V557" s="15"/>
      <c r="W557" s="15"/>
      <c r="X557" s="15"/>
      <c r="Y557" s="15"/>
      <c r="Z557" s="15"/>
      <c r="AA557" s="15"/>
      <c r="AB557" s="15"/>
      <c r="AC557" s="15"/>
      <c r="AD557" s="15"/>
      <c r="AE557" s="15"/>
      <c r="AT557" s="256" t="s">
        <v>175</v>
      </c>
      <c r="AU557" s="256" t="s">
        <v>80</v>
      </c>
      <c r="AV557" s="15" t="s">
        <v>78</v>
      </c>
      <c r="AW557" s="15" t="s">
        <v>35</v>
      </c>
      <c r="AX557" s="15" t="s">
        <v>73</v>
      </c>
      <c r="AY557" s="256" t="s">
        <v>130</v>
      </c>
    </row>
    <row r="558" s="15" customFormat="1">
      <c r="A558" s="15"/>
      <c r="B558" s="247"/>
      <c r="C558" s="248"/>
      <c r="D558" s="210" t="s">
        <v>175</v>
      </c>
      <c r="E558" s="249" t="s">
        <v>19</v>
      </c>
      <c r="F558" s="250" t="s">
        <v>810</v>
      </c>
      <c r="G558" s="248"/>
      <c r="H558" s="249" t="s">
        <v>19</v>
      </c>
      <c r="I558" s="251"/>
      <c r="J558" s="248"/>
      <c r="K558" s="248"/>
      <c r="L558" s="252"/>
      <c r="M558" s="253"/>
      <c r="N558" s="254"/>
      <c r="O558" s="254"/>
      <c r="P558" s="254"/>
      <c r="Q558" s="254"/>
      <c r="R558" s="254"/>
      <c r="S558" s="254"/>
      <c r="T558" s="254"/>
      <c r="U558" s="255"/>
      <c r="V558" s="15"/>
      <c r="W558" s="15"/>
      <c r="X558" s="15"/>
      <c r="Y558" s="15"/>
      <c r="Z558" s="15"/>
      <c r="AA558" s="15"/>
      <c r="AB558" s="15"/>
      <c r="AC558" s="15"/>
      <c r="AD558" s="15"/>
      <c r="AE558" s="15"/>
      <c r="AT558" s="256" t="s">
        <v>175</v>
      </c>
      <c r="AU558" s="256" t="s">
        <v>80</v>
      </c>
      <c r="AV558" s="15" t="s">
        <v>78</v>
      </c>
      <c r="AW558" s="15" t="s">
        <v>35</v>
      </c>
      <c r="AX558" s="15" t="s">
        <v>73</v>
      </c>
      <c r="AY558" s="256" t="s">
        <v>130</v>
      </c>
    </row>
    <row r="559" s="15" customFormat="1">
      <c r="A559" s="15"/>
      <c r="B559" s="247"/>
      <c r="C559" s="248"/>
      <c r="D559" s="210" t="s">
        <v>175</v>
      </c>
      <c r="E559" s="249" t="s">
        <v>19</v>
      </c>
      <c r="F559" s="250" t="s">
        <v>735</v>
      </c>
      <c r="G559" s="248"/>
      <c r="H559" s="249" t="s">
        <v>19</v>
      </c>
      <c r="I559" s="251"/>
      <c r="J559" s="248"/>
      <c r="K559" s="248"/>
      <c r="L559" s="252"/>
      <c r="M559" s="253"/>
      <c r="N559" s="254"/>
      <c r="O559" s="254"/>
      <c r="P559" s="254"/>
      <c r="Q559" s="254"/>
      <c r="R559" s="254"/>
      <c r="S559" s="254"/>
      <c r="T559" s="254"/>
      <c r="U559" s="255"/>
      <c r="V559" s="15"/>
      <c r="W559" s="15"/>
      <c r="X559" s="15"/>
      <c r="Y559" s="15"/>
      <c r="Z559" s="15"/>
      <c r="AA559" s="15"/>
      <c r="AB559" s="15"/>
      <c r="AC559" s="15"/>
      <c r="AD559" s="15"/>
      <c r="AE559" s="15"/>
      <c r="AT559" s="256" t="s">
        <v>175</v>
      </c>
      <c r="AU559" s="256" t="s">
        <v>80</v>
      </c>
      <c r="AV559" s="15" t="s">
        <v>78</v>
      </c>
      <c r="AW559" s="15" t="s">
        <v>35</v>
      </c>
      <c r="AX559" s="15" t="s">
        <v>73</v>
      </c>
      <c r="AY559" s="256" t="s">
        <v>130</v>
      </c>
    </row>
    <row r="560" s="15" customFormat="1">
      <c r="A560" s="15"/>
      <c r="B560" s="247"/>
      <c r="C560" s="248"/>
      <c r="D560" s="210" t="s">
        <v>175</v>
      </c>
      <c r="E560" s="249" t="s">
        <v>19</v>
      </c>
      <c r="F560" s="250" t="s">
        <v>736</v>
      </c>
      <c r="G560" s="248"/>
      <c r="H560" s="249" t="s">
        <v>19</v>
      </c>
      <c r="I560" s="251"/>
      <c r="J560" s="248"/>
      <c r="K560" s="248"/>
      <c r="L560" s="252"/>
      <c r="M560" s="253"/>
      <c r="N560" s="254"/>
      <c r="O560" s="254"/>
      <c r="P560" s="254"/>
      <c r="Q560" s="254"/>
      <c r="R560" s="254"/>
      <c r="S560" s="254"/>
      <c r="T560" s="254"/>
      <c r="U560" s="255"/>
      <c r="V560" s="15"/>
      <c r="W560" s="15"/>
      <c r="X560" s="15"/>
      <c r="Y560" s="15"/>
      <c r="Z560" s="15"/>
      <c r="AA560" s="15"/>
      <c r="AB560" s="15"/>
      <c r="AC560" s="15"/>
      <c r="AD560" s="15"/>
      <c r="AE560" s="15"/>
      <c r="AT560" s="256" t="s">
        <v>175</v>
      </c>
      <c r="AU560" s="256" t="s">
        <v>80</v>
      </c>
      <c r="AV560" s="15" t="s">
        <v>78</v>
      </c>
      <c r="AW560" s="15" t="s">
        <v>35</v>
      </c>
      <c r="AX560" s="15" t="s">
        <v>73</v>
      </c>
      <c r="AY560" s="256" t="s">
        <v>130</v>
      </c>
    </row>
    <row r="561" s="15" customFormat="1">
      <c r="A561" s="15"/>
      <c r="B561" s="247"/>
      <c r="C561" s="248"/>
      <c r="D561" s="210" t="s">
        <v>175</v>
      </c>
      <c r="E561" s="249" t="s">
        <v>19</v>
      </c>
      <c r="F561" s="250" t="s">
        <v>811</v>
      </c>
      <c r="G561" s="248"/>
      <c r="H561" s="249" t="s">
        <v>19</v>
      </c>
      <c r="I561" s="251"/>
      <c r="J561" s="248"/>
      <c r="K561" s="248"/>
      <c r="L561" s="252"/>
      <c r="M561" s="253"/>
      <c r="N561" s="254"/>
      <c r="O561" s="254"/>
      <c r="P561" s="254"/>
      <c r="Q561" s="254"/>
      <c r="R561" s="254"/>
      <c r="S561" s="254"/>
      <c r="T561" s="254"/>
      <c r="U561" s="255"/>
      <c r="V561" s="15"/>
      <c r="W561" s="15"/>
      <c r="X561" s="15"/>
      <c r="Y561" s="15"/>
      <c r="Z561" s="15"/>
      <c r="AA561" s="15"/>
      <c r="AB561" s="15"/>
      <c r="AC561" s="15"/>
      <c r="AD561" s="15"/>
      <c r="AE561" s="15"/>
      <c r="AT561" s="256" t="s">
        <v>175</v>
      </c>
      <c r="AU561" s="256" t="s">
        <v>80</v>
      </c>
      <c r="AV561" s="15" t="s">
        <v>78</v>
      </c>
      <c r="AW561" s="15" t="s">
        <v>35</v>
      </c>
      <c r="AX561" s="15" t="s">
        <v>73</v>
      </c>
      <c r="AY561" s="256" t="s">
        <v>130</v>
      </c>
    </row>
    <row r="562" s="15" customFormat="1">
      <c r="A562" s="15"/>
      <c r="B562" s="247"/>
      <c r="C562" s="248"/>
      <c r="D562" s="210" t="s">
        <v>175</v>
      </c>
      <c r="E562" s="249" t="s">
        <v>19</v>
      </c>
      <c r="F562" s="250" t="s">
        <v>812</v>
      </c>
      <c r="G562" s="248"/>
      <c r="H562" s="249" t="s">
        <v>19</v>
      </c>
      <c r="I562" s="251"/>
      <c r="J562" s="248"/>
      <c r="K562" s="248"/>
      <c r="L562" s="252"/>
      <c r="M562" s="253"/>
      <c r="N562" s="254"/>
      <c r="O562" s="254"/>
      <c r="P562" s="254"/>
      <c r="Q562" s="254"/>
      <c r="R562" s="254"/>
      <c r="S562" s="254"/>
      <c r="T562" s="254"/>
      <c r="U562" s="255"/>
      <c r="V562" s="15"/>
      <c r="W562" s="15"/>
      <c r="X562" s="15"/>
      <c r="Y562" s="15"/>
      <c r="Z562" s="15"/>
      <c r="AA562" s="15"/>
      <c r="AB562" s="15"/>
      <c r="AC562" s="15"/>
      <c r="AD562" s="15"/>
      <c r="AE562" s="15"/>
      <c r="AT562" s="256" t="s">
        <v>175</v>
      </c>
      <c r="AU562" s="256" t="s">
        <v>80</v>
      </c>
      <c r="AV562" s="15" t="s">
        <v>78</v>
      </c>
      <c r="AW562" s="15" t="s">
        <v>35</v>
      </c>
      <c r="AX562" s="15" t="s">
        <v>73</v>
      </c>
      <c r="AY562" s="256" t="s">
        <v>130</v>
      </c>
    </row>
    <row r="563" s="15" customFormat="1">
      <c r="A563" s="15"/>
      <c r="B563" s="247"/>
      <c r="C563" s="248"/>
      <c r="D563" s="210" t="s">
        <v>175</v>
      </c>
      <c r="E563" s="249" t="s">
        <v>19</v>
      </c>
      <c r="F563" s="250" t="s">
        <v>813</v>
      </c>
      <c r="G563" s="248"/>
      <c r="H563" s="249" t="s">
        <v>19</v>
      </c>
      <c r="I563" s="251"/>
      <c r="J563" s="248"/>
      <c r="K563" s="248"/>
      <c r="L563" s="252"/>
      <c r="M563" s="253"/>
      <c r="N563" s="254"/>
      <c r="O563" s="254"/>
      <c r="P563" s="254"/>
      <c r="Q563" s="254"/>
      <c r="R563" s="254"/>
      <c r="S563" s="254"/>
      <c r="T563" s="254"/>
      <c r="U563" s="255"/>
      <c r="V563" s="15"/>
      <c r="W563" s="15"/>
      <c r="X563" s="15"/>
      <c r="Y563" s="15"/>
      <c r="Z563" s="15"/>
      <c r="AA563" s="15"/>
      <c r="AB563" s="15"/>
      <c r="AC563" s="15"/>
      <c r="AD563" s="15"/>
      <c r="AE563" s="15"/>
      <c r="AT563" s="256" t="s">
        <v>175</v>
      </c>
      <c r="AU563" s="256" t="s">
        <v>80</v>
      </c>
      <c r="AV563" s="15" t="s">
        <v>78</v>
      </c>
      <c r="AW563" s="15" t="s">
        <v>35</v>
      </c>
      <c r="AX563" s="15" t="s">
        <v>73</v>
      </c>
      <c r="AY563" s="256" t="s">
        <v>130</v>
      </c>
    </row>
    <row r="564" s="15" customFormat="1">
      <c r="A564" s="15"/>
      <c r="B564" s="247"/>
      <c r="C564" s="248"/>
      <c r="D564" s="210" t="s">
        <v>175</v>
      </c>
      <c r="E564" s="249" t="s">
        <v>19</v>
      </c>
      <c r="F564" s="250" t="s">
        <v>814</v>
      </c>
      <c r="G564" s="248"/>
      <c r="H564" s="249" t="s">
        <v>19</v>
      </c>
      <c r="I564" s="251"/>
      <c r="J564" s="248"/>
      <c r="K564" s="248"/>
      <c r="L564" s="252"/>
      <c r="M564" s="253"/>
      <c r="N564" s="254"/>
      <c r="O564" s="254"/>
      <c r="P564" s="254"/>
      <c r="Q564" s="254"/>
      <c r="R564" s="254"/>
      <c r="S564" s="254"/>
      <c r="T564" s="254"/>
      <c r="U564" s="255"/>
      <c r="V564" s="15"/>
      <c r="W564" s="15"/>
      <c r="X564" s="15"/>
      <c r="Y564" s="15"/>
      <c r="Z564" s="15"/>
      <c r="AA564" s="15"/>
      <c r="AB564" s="15"/>
      <c r="AC564" s="15"/>
      <c r="AD564" s="15"/>
      <c r="AE564" s="15"/>
      <c r="AT564" s="256" t="s">
        <v>175</v>
      </c>
      <c r="AU564" s="256" t="s">
        <v>80</v>
      </c>
      <c r="AV564" s="15" t="s">
        <v>78</v>
      </c>
      <c r="AW564" s="15" t="s">
        <v>35</v>
      </c>
      <c r="AX564" s="15" t="s">
        <v>73</v>
      </c>
      <c r="AY564" s="256" t="s">
        <v>130</v>
      </c>
    </row>
    <row r="565" s="15" customFormat="1">
      <c r="A565" s="15"/>
      <c r="B565" s="247"/>
      <c r="C565" s="248"/>
      <c r="D565" s="210" t="s">
        <v>175</v>
      </c>
      <c r="E565" s="249" t="s">
        <v>19</v>
      </c>
      <c r="F565" s="250" t="s">
        <v>815</v>
      </c>
      <c r="G565" s="248"/>
      <c r="H565" s="249" t="s">
        <v>19</v>
      </c>
      <c r="I565" s="251"/>
      <c r="J565" s="248"/>
      <c r="K565" s="248"/>
      <c r="L565" s="252"/>
      <c r="M565" s="253"/>
      <c r="N565" s="254"/>
      <c r="O565" s="254"/>
      <c r="P565" s="254"/>
      <c r="Q565" s="254"/>
      <c r="R565" s="254"/>
      <c r="S565" s="254"/>
      <c r="T565" s="254"/>
      <c r="U565" s="255"/>
      <c r="V565" s="15"/>
      <c r="W565" s="15"/>
      <c r="X565" s="15"/>
      <c r="Y565" s="15"/>
      <c r="Z565" s="15"/>
      <c r="AA565" s="15"/>
      <c r="AB565" s="15"/>
      <c r="AC565" s="15"/>
      <c r="AD565" s="15"/>
      <c r="AE565" s="15"/>
      <c r="AT565" s="256" t="s">
        <v>175</v>
      </c>
      <c r="AU565" s="256" t="s">
        <v>80</v>
      </c>
      <c r="AV565" s="15" t="s">
        <v>78</v>
      </c>
      <c r="AW565" s="15" t="s">
        <v>35</v>
      </c>
      <c r="AX565" s="15" t="s">
        <v>73</v>
      </c>
      <c r="AY565" s="256" t="s">
        <v>130</v>
      </c>
    </row>
    <row r="566" s="15" customFormat="1">
      <c r="A566" s="15"/>
      <c r="B566" s="247"/>
      <c r="C566" s="248"/>
      <c r="D566" s="210" t="s">
        <v>175</v>
      </c>
      <c r="E566" s="249" t="s">
        <v>19</v>
      </c>
      <c r="F566" s="250" t="s">
        <v>816</v>
      </c>
      <c r="G566" s="248"/>
      <c r="H566" s="249" t="s">
        <v>19</v>
      </c>
      <c r="I566" s="251"/>
      <c r="J566" s="248"/>
      <c r="K566" s="248"/>
      <c r="L566" s="252"/>
      <c r="M566" s="253"/>
      <c r="N566" s="254"/>
      <c r="O566" s="254"/>
      <c r="P566" s="254"/>
      <c r="Q566" s="254"/>
      <c r="R566" s="254"/>
      <c r="S566" s="254"/>
      <c r="T566" s="254"/>
      <c r="U566" s="255"/>
      <c r="V566" s="15"/>
      <c r="W566" s="15"/>
      <c r="X566" s="15"/>
      <c r="Y566" s="15"/>
      <c r="Z566" s="15"/>
      <c r="AA566" s="15"/>
      <c r="AB566" s="15"/>
      <c r="AC566" s="15"/>
      <c r="AD566" s="15"/>
      <c r="AE566" s="15"/>
      <c r="AT566" s="256" t="s">
        <v>175</v>
      </c>
      <c r="AU566" s="256" t="s">
        <v>80</v>
      </c>
      <c r="AV566" s="15" t="s">
        <v>78</v>
      </c>
      <c r="AW566" s="15" t="s">
        <v>35</v>
      </c>
      <c r="AX566" s="15" t="s">
        <v>73</v>
      </c>
      <c r="AY566" s="256" t="s">
        <v>130</v>
      </c>
    </row>
    <row r="567" s="15" customFormat="1">
      <c r="A567" s="15"/>
      <c r="B567" s="247"/>
      <c r="C567" s="248"/>
      <c r="D567" s="210" t="s">
        <v>175</v>
      </c>
      <c r="E567" s="249" t="s">
        <v>19</v>
      </c>
      <c r="F567" s="250" t="s">
        <v>817</v>
      </c>
      <c r="G567" s="248"/>
      <c r="H567" s="249" t="s">
        <v>19</v>
      </c>
      <c r="I567" s="251"/>
      <c r="J567" s="248"/>
      <c r="K567" s="248"/>
      <c r="L567" s="252"/>
      <c r="M567" s="253"/>
      <c r="N567" s="254"/>
      <c r="O567" s="254"/>
      <c r="P567" s="254"/>
      <c r="Q567" s="254"/>
      <c r="R567" s="254"/>
      <c r="S567" s="254"/>
      <c r="T567" s="254"/>
      <c r="U567" s="255"/>
      <c r="V567" s="15"/>
      <c r="W567" s="15"/>
      <c r="X567" s="15"/>
      <c r="Y567" s="15"/>
      <c r="Z567" s="15"/>
      <c r="AA567" s="15"/>
      <c r="AB567" s="15"/>
      <c r="AC567" s="15"/>
      <c r="AD567" s="15"/>
      <c r="AE567" s="15"/>
      <c r="AT567" s="256" t="s">
        <v>175</v>
      </c>
      <c r="AU567" s="256" t="s">
        <v>80</v>
      </c>
      <c r="AV567" s="15" t="s">
        <v>78</v>
      </c>
      <c r="AW567" s="15" t="s">
        <v>35</v>
      </c>
      <c r="AX567" s="15" t="s">
        <v>73</v>
      </c>
      <c r="AY567" s="256" t="s">
        <v>130</v>
      </c>
    </row>
    <row r="568" s="15" customFormat="1">
      <c r="A568" s="15"/>
      <c r="B568" s="247"/>
      <c r="C568" s="248"/>
      <c r="D568" s="210" t="s">
        <v>175</v>
      </c>
      <c r="E568" s="249" t="s">
        <v>19</v>
      </c>
      <c r="F568" s="250" t="s">
        <v>818</v>
      </c>
      <c r="G568" s="248"/>
      <c r="H568" s="249" t="s">
        <v>19</v>
      </c>
      <c r="I568" s="251"/>
      <c r="J568" s="248"/>
      <c r="K568" s="248"/>
      <c r="L568" s="252"/>
      <c r="M568" s="253"/>
      <c r="N568" s="254"/>
      <c r="O568" s="254"/>
      <c r="P568" s="254"/>
      <c r="Q568" s="254"/>
      <c r="R568" s="254"/>
      <c r="S568" s="254"/>
      <c r="T568" s="254"/>
      <c r="U568" s="255"/>
      <c r="V568" s="15"/>
      <c r="W568" s="15"/>
      <c r="X568" s="15"/>
      <c r="Y568" s="15"/>
      <c r="Z568" s="15"/>
      <c r="AA568" s="15"/>
      <c r="AB568" s="15"/>
      <c r="AC568" s="15"/>
      <c r="AD568" s="15"/>
      <c r="AE568" s="15"/>
      <c r="AT568" s="256" t="s">
        <v>175</v>
      </c>
      <c r="AU568" s="256" t="s">
        <v>80</v>
      </c>
      <c r="AV568" s="15" t="s">
        <v>78</v>
      </c>
      <c r="AW568" s="15" t="s">
        <v>35</v>
      </c>
      <c r="AX568" s="15" t="s">
        <v>73</v>
      </c>
      <c r="AY568" s="256" t="s">
        <v>130</v>
      </c>
    </row>
    <row r="569" s="15" customFormat="1">
      <c r="A569" s="15"/>
      <c r="B569" s="247"/>
      <c r="C569" s="248"/>
      <c r="D569" s="210" t="s">
        <v>175</v>
      </c>
      <c r="E569" s="249" t="s">
        <v>19</v>
      </c>
      <c r="F569" s="250" t="s">
        <v>819</v>
      </c>
      <c r="G569" s="248"/>
      <c r="H569" s="249" t="s">
        <v>19</v>
      </c>
      <c r="I569" s="251"/>
      <c r="J569" s="248"/>
      <c r="K569" s="248"/>
      <c r="L569" s="252"/>
      <c r="M569" s="253"/>
      <c r="N569" s="254"/>
      <c r="O569" s="254"/>
      <c r="P569" s="254"/>
      <c r="Q569" s="254"/>
      <c r="R569" s="254"/>
      <c r="S569" s="254"/>
      <c r="T569" s="254"/>
      <c r="U569" s="255"/>
      <c r="V569" s="15"/>
      <c r="W569" s="15"/>
      <c r="X569" s="15"/>
      <c r="Y569" s="15"/>
      <c r="Z569" s="15"/>
      <c r="AA569" s="15"/>
      <c r="AB569" s="15"/>
      <c r="AC569" s="15"/>
      <c r="AD569" s="15"/>
      <c r="AE569" s="15"/>
      <c r="AT569" s="256" t="s">
        <v>175</v>
      </c>
      <c r="AU569" s="256" t="s">
        <v>80</v>
      </c>
      <c r="AV569" s="15" t="s">
        <v>78</v>
      </c>
      <c r="AW569" s="15" t="s">
        <v>35</v>
      </c>
      <c r="AX569" s="15" t="s">
        <v>73</v>
      </c>
      <c r="AY569" s="256" t="s">
        <v>130</v>
      </c>
    </row>
    <row r="570" s="15" customFormat="1">
      <c r="A570" s="15"/>
      <c r="B570" s="247"/>
      <c r="C570" s="248"/>
      <c r="D570" s="210" t="s">
        <v>175</v>
      </c>
      <c r="E570" s="249" t="s">
        <v>19</v>
      </c>
      <c r="F570" s="250" t="s">
        <v>820</v>
      </c>
      <c r="G570" s="248"/>
      <c r="H570" s="249" t="s">
        <v>19</v>
      </c>
      <c r="I570" s="251"/>
      <c r="J570" s="248"/>
      <c r="K570" s="248"/>
      <c r="L570" s="252"/>
      <c r="M570" s="253"/>
      <c r="N570" s="254"/>
      <c r="O570" s="254"/>
      <c r="P570" s="254"/>
      <c r="Q570" s="254"/>
      <c r="R570" s="254"/>
      <c r="S570" s="254"/>
      <c r="T570" s="254"/>
      <c r="U570" s="255"/>
      <c r="V570" s="15"/>
      <c r="W570" s="15"/>
      <c r="X570" s="15"/>
      <c r="Y570" s="15"/>
      <c r="Z570" s="15"/>
      <c r="AA570" s="15"/>
      <c r="AB570" s="15"/>
      <c r="AC570" s="15"/>
      <c r="AD570" s="15"/>
      <c r="AE570" s="15"/>
      <c r="AT570" s="256" t="s">
        <v>175</v>
      </c>
      <c r="AU570" s="256" t="s">
        <v>80</v>
      </c>
      <c r="AV570" s="15" t="s">
        <v>78</v>
      </c>
      <c r="AW570" s="15" t="s">
        <v>35</v>
      </c>
      <c r="AX570" s="15" t="s">
        <v>73</v>
      </c>
      <c r="AY570" s="256" t="s">
        <v>130</v>
      </c>
    </row>
    <row r="571" s="15" customFormat="1">
      <c r="A571" s="15"/>
      <c r="B571" s="247"/>
      <c r="C571" s="248"/>
      <c r="D571" s="210" t="s">
        <v>175</v>
      </c>
      <c r="E571" s="249" t="s">
        <v>19</v>
      </c>
      <c r="F571" s="250" t="s">
        <v>821</v>
      </c>
      <c r="G571" s="248"/>
      <c r="H571" s="249" t="s">
        <v>19</v>
      </c>
      <c r="I571" s="251"/>
      <c r="J571" s="248"/>
      <c r="K571" s="248"/>
      <c r="L571" s="252"/>
      <c r="M571" s="253"/>
      <c r="N571" s="254"/>
      <c r="O571" s="254"/>
      <c r="P571" s="254"/>
      <c r="Q571" s="254"/>
      <c r="R571" s="254"/>
      <c r="S571" s="254"/>
      <c r="T571" s="254"/>
      <c r="U571" s="255"/>
      <c r="V571" s="15"/>
      <c r="W571" s="15"/>
      <c r="X571" s="15"/>
      <c r="Y571" s="15"/>
      <c r="Z571" s="15"/>
      <c r="AA571" s="15"/>
      <c r="AB571" s="15"/>
      <c r="AC571" s="15"/>
      <c r="AD571" s="15"/>
      <c r="AE571" s="15"/>
      <c r="AT571" s="256" t="s">
        <v>175</v>
      </c>
      <c r="AU571" s="256" t="s">
        <v>80</v>
      </c>
      <c r="AV571" s="15" t="s">
        <v>78</v>
      </c>
      <c r="AW571" s="15" t="s">
        <v>35</v>
      </c>
      <c r="AX571" s="15" t="s">
        <v>73</v>
      </c>
      <c r="AY571" s="256" t="s">
        <v>130</v>
      </c>
    </row>
    <row r="572" s="15" customFormat="1">
      <c r="A572" s="15"/>
      <c r="B572" s="247"/>
      <c r="C572" s="248"/>
      <c r="D572" s="210" t="s">
        <v>175</v>
      </c>
      <c r="E572" s="249" t="s">
        <v>19</v>
      </c>
      <c r="F572" s="250" t="s">
        <v>822</v>
      </c>
      <c r="G572" s="248"/>
      <c r="H572" s="249" t="s">
        <v>19</v>
      </c>
      <c r="I572" s="251"/>
      <c r="J572" s="248"/>
      <c r="K572" s="248"/>
      <c r="L572" s="252"/>
      <c r="M572" s="253"/>
      <c r="N572" s="254"/>
      <c r="O572" s="254"/>
      <c r="P572" s="254"/>
      <c r="Q572" s="254"/>
      <c r="R572" s="254"/>
      <c r="S572" s="254"/>
      <c r="T572" s="254"/>
      <c r="U572" s="255"/>
      <c r="V572" s="15"/>
      <c r="W572" s="15"/>
      <c r="X572" s="15"/>
      <c r="Y572" s="15"/>
      <c r="Z572" s="15"/>
      <c r="AA572" s="15"/>
      <c r="AB572" s="15"/>
      <c r="AC572" s="15"/>
      <c r="AD572" s="15"/>
      <c r="AE572" s="15"/>
      <c r="AT572" s="256" t="s">
        <v>175</v>
      </c>
      <c r="AU572" s="256" t="s">
        <v>80</v>
      </c>
      <c r="AV572" s="15" t="s">
        <v>78</v>
      </c>
      <c r="AW572" s="15" t="s">
        <v>35</v>
      </c>
      <c r="AX572" s="15" t="s">
        <v>73</v>
      </c>
      <c r="AY572" s="256" t="s">
        <v>130</v>
      </c>
    </row>
    <row r="573" s="15" customFormat="1">
      <c r="A573" s="15"/>
      <c r="B573" s="247"/>
      <c r="C573" s="248"/>
      <c r="D573" s="210" t="s">
        <v>175</v>
      </c>
      <c r="E573" s="249" t="s">
        <v>19</v>
      </c>
      <c r="F573" s="250" t="s">
        <v>823</v>
      </c>
      <c r="G573" s="248"/>
      <c r="H573" s="249" t="s">
        <v>19</v>
      </c>
      <c r="I573" s="251"/>
      <c r="J573" s="248"/>
      <c r="K573" s="248"/>
      <c r="L573" s="252"/>
      <c r="M573" s="253"/>
      <c r="N573" s="254"/>
      <c r="O573" s="254"/>
      <c r="P573" s="254"/>
      <c r="Q573" s="254"/>
      <c r="R573" s="254"/>
      <c r="S573" s="254"/>
      <c r="T573" s="254"/>
      <c r="U573" s="255"/>
      <c r="V573" s="15"/>
      <c r="W573" s="15"/>
      <c r="X573" s="15"/>
      <c r="Y573" s="15"/>
      <c r="Z573" s="15"/>
      <c r="AA573" s="15"/>
      <c r="AB573" s="15"/>
      <c r="AC573" s="15"/>
      <c r="AD573" s="15"/>
      <c r="AE573" s="15"/>
      <c r="AT573" s="256" t="s">
        <v>175</v>
      </c>
      <c r="AU573" s="256" t="s">
        <v>80</v>
      </c>
      <c r="AV573" s="15" t="s">
        <v>78</v>
      </c>
      <c r="AW573" s="15" t="s">
        <v>35</v>
      </c>
      <c r="AX573" s="15" t="s">
        <v>73</v>
      </c>
      <c r="AY573" s="256" t="s">
        <v>130</v>
      </c>
    </row>
    <row r="574" s="15" customFormat="1">
      <c r="A574" s="15"/>
      <c r="B574" s="247"/>
      <c r="C574" s="248"/>
      <c r="D574" s="210" t="s">
        <v>175</v>
      </c>
      <c r="E574" s="249" t="s">
        <v>19</v>
      </c>
      <c r="F574" s="250" t="s">
        <v>824</v>
      </c>
      <c r="G574" s="248"/>
      <c r="H574" s="249" t="s">
        <v>19</v>
      </c>
      <c r="I574" s="251"/>
      <c r="J574" s="248"/>
      <c r="K574" s="248"/>
      <c r="L574" s="252"/>
      <c r="M574" s="253"/>
      <c r="N574" s="254"/>
      <c r="O574" s="254"/>
      <c r="P574" s="254"/>
      <c r="Q574" s="254"/>
      <c r="R574" s="254"/>
      <c r="S574" s="254"/>
      <c r="T574" s="254"/>
      <c r="U574" s="255"/>
      <c r="V574" s="15"/>
      <c r="W574" s="15"/>
      <c r="X574" s="15"/>
      <c r="Y574" s="15"/>
      <c r="Z574" s="15"/>
      <c r="AA574" s="15"/>
      <c r="AB574" s="15"/>
      <c r="AC574" s="15"/>
      <c r="AD574" s="15"/>
      <c r="AE574" s="15"/>
      <c r="AT574" s="256" t="s">
        <v>175</v>
      </c>
      <c r="AU574" s="256" t="s">
        <v>80</v>
      </c>
      <c r="AV574" s="15" t="s">
        <v>78</v>
      </c>
      <c r="AW574" s="15" t="s">
        <v>35</v>
      </c>
      <c r="AX574" s="15" t="s">
        <v>73</v>
      </c>
      <c r="AY574" s="256" t="s">
        <v>130</v>
      </c>
    </row>
    <row r="575" s="15" customFormat="1">
      <c r="A575" s="15"/>
      <c r="B575" s="247"/>
      <c r="C575" s="248"/>
      <c r="D575" s="210" t="s">
        <v>175</v>
      </c>
      <c r="E575" s="249" t="s">
        <v>19</v>
      </c>
      <c r="F575" s="250" t="s">
        <v>825</v>
      </c>
      <c r="G575" s="248"/>
      <c r="H575" s="249" t="s">
        <v>19</v>
      </c>
      <c r="I575" s="251"/>
      <c r="J575" s="248"/>
      <c r="K575" s="248"/>
      <c r="L575" s="252"/>
      <c r="M575" s="253"/>
      <c r="N575" s="254"/>
      <c r="O575" s="254"/>
      <c r="P575" s="254"/>
      <c r="Q575" s="254"/>
      <c r="R575" s="254"/>
      <c r="S575" s="254"/>
      <c r="T575" s="254"/>
      <c r="U575" s="255"/>
      <c r="V575" s="15"/>
      <c r="W575" s="15"/>
      <c r="X575" s="15"/>
      <c r="Y575" s="15"/>
      <c r="Z575" s="15"/>
      <c r="AA575" s="15"/>
      <c r="AB575" s="15"/>
      <c r="AC575" s="15"/>
      <c r="AD575" s="15"/>
      <c r="AE575" s="15"/>
      <c r="AT575" s="256" t="s">
        <v>175</v>
      </c>
      <c r="AU575" s="256" t="s">
        <v>80</v>
      </c>
      <c r="AV575" s="15" t="s">
        <v>78</v>
      </c>
      <c r="AW575" s="15" t="s">
        <v>35</v>
      </c>
      <c r="AX575" s="15" t="s">
        <v>73</v>
      </c>
      <c r="AY575" s="256" t="s">
        <v>130</v>
      </c>
    </row>
    <row r="576" s="15" customFormat="1">
      <c r="A576" s="15"/>
      <c r="B576" s="247"/>
      <c r="C576" s="248"/>
      <c r="D576" s="210" t="s">
        <v>175</v>
      </c>
      <c r="E576" s="249" t="s">
        <v>19</v>
      </c>
      <c r="F576" s="250" t="s">
        <v>826</v>
      </c>
      <c r="G576" s="248"/>
      <c r="H576" s="249" t="s">
        <v>19</v>
      </c>
      <c r="I576" s="251"/>
      <c r="J576" s="248"/>
      <c r="K576" s="248"/>
      <c r="L576" s="252"/>
      <c r="M576" s="253"/>
      <c r="N576" s="254"/>
      <c r="O576" s="254"/>
      <c r="P576" s="254"/>
      <c r="Q576" s="254"/>
      <c r="R576" s="254"/>
      <c r="S576" s="254"/>
      <c r="T576" s="254"/>
      <c r="U576" s="255"/>
      <c r="V576" s="15"/>
      <c r="W576" s="15"/>
      <c r="X576" s="15"/>
      <c r="Y576" s="15"/>
      <c r="Z576" s="15"/>
      <c r="AA576" s="15"/>
      <c r="AB576" s="15"/>
      <c r="AC576" s="15"/>
      <c r="AD576" s="15"/>
      <c r="AE576" s="15"/>
      <c r="AT576" s="256" t="s">
        <v>175</v>
      </c>
      <c r="AU576" s="256" t="s">
        <v>80</v>
      </c>
      <c r="AV576" s="15" t="s">
        <v>78</v>
      </c>
      <c r="AW576" s="15" t="s">
        <v>35</v>
      </c>
      <c r="AX576" s="15" t="s">
        <v>73</v>
      </c>
      <c r="AY576" s="256" t="s">
        <v>130</v>
      </c>
    </row>
    <row r="577" s="15" customFormat="1">
      <c r="A577" s="15"/>
      <c r="B577" s="247"/>
      <c r="C577" s="248"/>
      <c r="D577" s="210" t="s">
        <v>175</v>
      </c>
      <c r="E577" s="249" t="s">
        <v>19</v>
      </c>
      <c r="F577" s="250" t="s">
        <v>827</v>
      </c>
      <c r="G577" s="248"/>
      <c r="H577" s="249" t="s">
        <v>19</v>
      </c>
      <c r="I577" s="251"/>
      <c r="J577" s="248"/>
      <c r="K577" s="248"/>
      <c r="L577" s="252"/>
      <c r="M577" s="253"/>
      <c r="N577" s="254"/>
      <c r="O577" s="254"/>
      <c r="P577" s="254"/>
      <c r="Q577" s="254"/>
      <c r="R577" s="254"/>
      <c r="S577" s="254"/>
      <c r="T577" s="254"/>
      <c r="U577" s="255"/>
      <c r="V577" s="15"/>
      <c r="W577" s="15"/>
      <c r="X577" s="15"/>
      <c r="Y577" s="15"/>
      <c r="Z577" s="15"/>
      <c r="AA577" s="15"/>
      <c r="AB577" s="15"/>
      <c r="AC577" s="15"/>
      <c r="AD577" s="15"/>
      <c r="AE577" s="15"/>
      <c r="AT577" s="256" t="s">
        <v>175</v>
      </c>
      <c r="AU577" s="256" t="s">
        <v>80</v>
      </c>
      <c r="AV577" s="15" t="s">
        <v>78</v>
      </c>
      <c r="AW577" s="15" t="s">
        <v>35</v>
      </c>
      <c r="AX577" s="15" t="s">
        <v>73</v>
      </c>
      <c r="AY577" s="256" t="s">
        <v>130</v>
      </c>
    </row>
    <row r="578" s="15" customFormat="1">
      <c r="A578" s="15"/>
      <c r="B578" s="247"/>
      <c r="C578" s="248"/>
      <c r="D578" s="210" t="s">
        <v>175</v>
      </c>
      <c r="E578" s="249" t="s">
        <v>19</v>
      </c>
      <c r="F578" s="250" t="s">
        <v>828</v>
      </c>
      <c r="G578" s="248"/>
      <c r="H578" s="249" t="s">
        <v>19</v>
      </c>
      <c r="I578" s="251"/>
      <c r="J578" s="248"/>
      <c r="K578" s="248"/>
      <c r="L578" s="252"/>
      <c r="M578" s="253"/>
      <c r="N578" s="254"/>
      <c r="O578" s="254"/>
      <c r="P578" s="254"/>
      <c r="Q578" s="254"/>
      <c r="R578" s="254"/>
      <c r="S578" s="254"/>
      <c r="T578" s="254"/>
      <c r="U578" s="255"/>
      <c r="V578" s="15"/>
      <c r="W578" s="15"/>
      <c r="X578" s="15"/>
      <c r="Y578" s="15"/>
      <c r="Z578" s="15"/>
      <c r="AA578" s="15"/>
      <c r="AB578" s="15"/>
      <c r="AC578" s="15"/>
      <c r="AD578" s="15"/>
      <c r="AE578" s="15"/>
      <c r="AT578" s="256" t="s">
        <v>175</v>
      </c>
      <c r="AU578" s="256" t="s">
        <v>80</v>
      </c>
      <c r="AV578" s="15" t="s">
        <v>78</v>
      </c>
      <c r="AW578" s="15" t="s">
        <v>35</v>
      </c>
      <c r="AX578" s="15" t="s">
        <v>73</v>
      </c>
      <c r="AY578" s="256" t="s">
        <v>130</v>
      </c>
    </row>
    <row r="579" s="15" customFormat="1">
      <c r="A579" s="15"/>
      <c r="B579" s="247"/>
      <c r="C579" s="248"/>
      <c r="D579" s="210" t="s">
        <v>175</v>
      </c>
      <c r="E579" s="249" t="s">
        <v>19</v>
      </c>
      <c r="F579" s="250" t="s">
        <v>829</v>
      </c>
      <c r="G579" s="248"/>
      <c r="H579" s="249" t="s">
        <v>19</v>
      </c>
      <c r="I579" s="251"/>
      <c r="J579" s="248"/>
      <c r="K579" s="248"/>
      <c r="L579" s="252"/>
      <c r="M579" s="253"/>
      <c r="N579" s="254"/>
      <c r="O579" s="254"/>
      <c r="P579" s="254"/>
      <c r="Q579" s="254"/>
      <c r="R579" s="254"/>
      <c r="S579" s="254"/>
      <c r="T579" s="254"/>
      <c r="U579" s="255"/>
      <c r="V579" s="15"/>
      <c r="W579" s="15"/>
      <c r="X579" s="15"/>
      <c r="Y579" s="15"/>
      <c r="Z579" s="15"/>
      <c r="AA579" s="15"/>
      <c r="AB579" s="15"/>
      <c r="AC579" s="15"/>
      <c r="AD579" s="15"/>
      <c r="AE579" s="15"/>
      <c r="AT579" s="256" t="s">
        <v>175</v>
      </c>
      <c r="AU579" s="256" t="s">
        <v>80</v>
      </c>
      <c r="AV579" s="15" t="s">
        <v>78</v>
      </c>
      <c r="AW579" s="15" t="s">
        <v>35</v>
      </c>
      <c r="AX579" s="15" t="s">
        <v>73</v>
      </c>
      <c r="AY579" s="256" t="s">
        <v>130</v>
      </c>
    </row>
    <row r="580" s="15" customFormat="1">
      <c r="A580" s="15"/>
      <c r="B580" s="247"/>
      <c r="C580" s="248"/>
      <c r="D580" s="210" t="s">
        <v>175</v>
      </c>
      <c r="E580" s="249" t="s">
        <v>19</v>
      </c>
      <c r="F580" s="250" t="s">
        <v>830</v>
      </c>
      <c r="G580" s="248"/>
      <c r="H580" s="249" t="s">
        <v>19</v>
      </c>
      <c r="I580" s="251"/>
      <c r="J580" s="248"/>
      <c r="K580" s="248"/>
      <c r="L580" s="252"/>
      <c r="M580" s="253"/>
      <c r="N580" s="254"/>
      <c r="O580" s="254"/>
      <c r="P580" s="254"/>
      <c r="Q580" s="254"/>
      <c r="R580" s="254"/>
      <c r="S580" s="254"/>
      <c r="T580" s="254"/>
      <c r="U580" s="255"/>
      <c r="V580" s="15"/>
      <c r="W580" s="15"/>
      <c r="X580" s="15"/>
      <c r="Y580" s="15"/>
      <c r="Z580" s="15"/>
      <c r="AA580" s="15"/>
      <c r="AB580" s="15"/>
      <c r="AC580" s="15"/>
      <c r="AD580" s="15"/>
      <c r="AE580" s="15"/>
      <c r="AT580" s="256" t="s">
        <v>175</v>
      </c>
      <c r="AU580" s="256" t="s">
        <v>80</v>
      </c>
      <c r="AV580" s="15" t="s">
        <v>78</v>
      </c>
      <c r="AW580" s="15" t="s">
        <v>35</v>
      </c>
      <c r="AX580" s="15" t="s">
        <v>73</v>
      </c>
      <c r="AY580" s="256" t="s">
        <v>130</v>
      </c>
    </row>
    <row r="581" s="15" customFormat="1">
      <c r="A581" s="15"/>
      <c r="B581" s="247"/>
      <c r="C581" s="248"/>
      <c r="D581" s="210" t="s">
        <v>175</v>
      </c>
      <c r="E581" s="249" t="s">
        <v>19</v>
      </c>
      <c r="F581" s="250" t="s">
        <v>831</v>
      </c>
      <c r="G581" s="248"/>
      <c r="H581" s="249" t="s">
        <v>19</v>
      </c>
      <c r="I581" s="251"/>
      <c r="J581" s="248"/>
      <c r="K581" s="248"/>
      <c r="L581" s="252"/>
      <c r="M581" s="253"/>
      <c r="N581" s="254"/>
      <c r="O581" s="254"/>
      <c r="P581" s="254"/>
      <c r="Q581" s="254"/>
      <c r="R581" s="254"/>
      <c r="S581" s="254"/>
      <c r="T581" s="254"/>
      <c r="U581" s="255"/>
      <c r="V581" s="15"/>
      <c r="W581" s="15"/>
      <c r="X581" s="15"/>
      <c r="Y581" s="15"/>
      <c r="Z581" s="15"/>
      <c r="AA581" s="15"/>
      <c r="AB581" s="15"/>
      <c r="AC581" s="15"/>
      <c r="AD581" s="15"/>
      <c r="AE581" s="15"/>
      <c r="AT581" s="256" t="s">
        <v>175</v>
      </c>
      <c r="AU581" s="256" t="s">
        <v>80</v>
      </c>
      <c r="AV581" s="15" t="s">
        <v>78</v>
      </c>
      <c r="AW581" s="15" t="s">
        <v>35</v>
      </c>
      <c r="AX581" s="15" t="s">
        <v>73</v>
      </c>
      <c r="AY581" s="256" t="s">
        <v>130</v>
      </c>
    </row>
    <row r="582" s="15" customFormat="1">
      <c r="A582" s="15"/>
      <c r="B582" s="247"/>
      <c r="C582" s="248"/>
      <c r="D582" s="210" t="s">
        <v>175</v>
      </c>
      <c r="E582" s="249" t="s">
        <v>19</v>
      </c>
      <c r="F582" s="250" t="s">
        <v>832</v>
      </c>
      <c r="G582" s="248"/>
      <c r="H582" s="249" t="s">
        <v>19</v>
      </c>
      <c r="I582" s="251"/>
      <c r="J582" s="248"/>
      <c r="K582" s="248"/>
      <c r="L582" s="252"/>
      <c r="M582" s="253"/>
      <c r="N582" s="254"/>
      <c r="O582" s="254"/>
      <c r="P582" s="254"/>
      <c r="Q582" s="254"/>
      <c r="R582" s="254"/>
      <c r="S582" s="254"/>
      <c r="T582" s="254"/>
      <c r="U582" s="255"/>
      <c r="V582" s="15"/>
      <c r="W582" s="15"/>
      <c r="X582" s="15"/>
      <c r="Y582" s="15"/>
      <c r="Z582" s="15"/>
      <c r="AA582" s="15"/>
      <c r="AB582" s="15"/>
      <c r="AC582" s="15"/>
      <c r="AD582" s="15"/>
      <c r="AE582" s="15"/>
      <c r="AT582" s="256" t="s">
        <v>175</v>
      </c>
      <c r="AU582" s="256" t="s">
        <v>80</v>
      </c>
      <c r="AV582" s="15" t="s">
        <v>78</v>
      </c>
      <c r="AW582" s="15" t="s">
        <v>35</v>
      </c>
      <c r="AX582" s="15" t="s">
        <v>73</v>
      </c>
      <c r="AY582" s="256" t="s">
        <v>130</v>
      </c>
    </row>
    <row r="583" s="15" customFormat="1">
      <c r="A583" s="15"/>
      <c r="B583" s="247"/>
      <c r="C583" s="248"/>
      <c r="D583" s="210" t="s">
        <v>175</v>
      </c>
      <c r="E583" s="249" t="s">
        <v>19</v>
      </c>
      <c r="F583" s="250" t="s">
        <v>833</v>
      </c>
      <c r="G583" s="248"/>
      <c r="H583" s="249" t="s">
        <v>19</v>
      </c>
      <c r="I583" s="251"/>
      <c r="J583" s="248"/>
      <c r="K583" s="248"/>
      <c r="L583" s="252"/>
      <c r="M583" s="253"/>
      <c r="N583" s="254"/>
      <c r="O583" s="254"/>
      <c r="P583" s="254"/>
      <c r="Q583" s="254"/>
      <c r="R583" s="254"/>
      <c r="S583" s="254"/>
      <c r="T583" s="254"/>
      <c r="U583" s="255"/>
      <c r="V583" s="15"/>
      <c r="W583" s="15"/>
      <c r="X583" s="15"/>
      <c r="Y583" s="15"/>
      <c r="Z583" s="15"/>
      <c r="AA583" s="15"/>
      <c r="AB583" s="15"/>
      <c r="AC583" s="15"/>
      <c r="AD583" s="15"/>
      <c r="AE583" s="15"/>
      <c r="AT583" s="256" t="s">
        <v>175</v>
      </c>
      <c r="AU583" s="256" t="s">
        <v>80</v>
      </c>
      <c r="AV583" s="15" t="s">
        <v>78</v>
      </c>
      <c r="AW583" s="15" t="s">
        <v>35</v>
      </c>
      <c r="AX583" s="15" t="s">
        <v>73</v>
      </c>
      <c r="AY583" s="256" t="s">
        <v>130</v>
      </c>
    </row>
    <row r="584" s="15" customFormat="1">
      <c r="A584" s="15"/>
      <c r="B584" s="247"/>
      <c r="C584" s="248"/>
      <c r="D584" s="210" t="s">
        <v>175</v>
      </c>
      <c r="E584" s="249" t="s">
        <v>19</v>
      </c>
      <c r="F584" s="250" t="s">
        <v>834</v>
      </c>
      <c r="G584" s="248"/>
      <c r="H584" s="249" t="s">
        <v>19</v>
      </c>
      <c r="I584" s="251"/>
      <c r="J584" s="248"/>
      <c r="K584" s="248"/>
      <c r="L584" s="252"/>
      <c r="M584" s="253"/>
      <c r="N584" s="254"/>
      <c r="O584" s="254"/>
      <c r="P584" s="254"/>
      <c r="Q584" s="254"/>
      <c r="R584" s="254"/>
      <c r="S584" s="254"/>
      <c r="T584" s="254"/>
      <c r="U584" s="255"/>
      <c r="V584" s="15"/>
      <c r="W584" s="15"/>
      <c r="X584" s="15"/>
      <c r="Y584" s="15"/>
      <c r="Z584" s="15"/>
      <c r="AA584" s="15"/>
      <c r="AB584" s="15"/>
      <c r="AC584" s="15"/>
      <c r="AD584" s="15"/>
      <c r="AE584" s="15"/>
      <c r="AT584" s="256" t="s">
        <v>175</v>
      </c>
      <c r="AU584" s="256" t="s">
        <v>80</v>
      </c>
      <c r="AV584" s="15" t="s">
        <v>78</v>
      </c>
      <c r="AW584" s="15" t="s">
        <v>35</v>
      </c>
      <c r="AX584" s="15" t="s">
        <v>73</v>
      </c>
      <c r="AY584" s="256" t="s">
        <v>130</v>
      </c>
    </row>
    <row r="585" s="15" customFormat="1">
      <c r="A585" s="15"/>
      <c r="B585" s="247"/>
      <c r="C585" s="248"/>
      <c r="D585" s="210" t="s">
        <v>175</v>
      </c>
      <c r="E585" s="249" t="s">
        <v>19</v>
      </c>
      <c r="F585" s="250" t="s">
        <v>835</v>
      </c>
      <c r="G585" s="248"/>
      <c r="H585" s="249" t="s">
        <v>19</v>
      </c>
      <c r="I585" s="251"/>
      <c r="J585" s="248"/>
      <c r="K585" s="248"/>
      <c r="L585" s="252"/>
      <c r="M585" s="253"/>
      <c r="N585" s="254"/>
      <c r="O585" s="254"/>
      <c r="P585" s="254"/>
      <c r="Q585" s="254"/>
      <c r="R585" s="254"/>
      <c r="S585" s="254"/>
      <c r="T585" s="254"/>
      <c r="U585" s="255"/>
      <c r="V585" s="15"/>
      <c r="W585" s="15"/>
      <c r="X585" s="15"/>
      <c r="Y585" s="15"/>
      <c r="Z585" s="15"/>
      <c r="AA585" s="15"/>
      <c r="AB585" s="15"/>
      <c r="AC585" s="15"/>
      <c r="AD585" s="15"/>
      <c r="AE585" s="15"/>
      <c r="AT585" s="256" t="s">
        <v>175</v>
      </c>
      <c r="AU585" s="256" t="s">
        <v>80</v>
      </c>
      <c r="AV585" s="15" t="s">
        <v>78</v>
      </c>
      <c r="AW585" s="15" t="s">
        <v>35</v>
      </c>
      <c r="AX585" s="15" t="s">
        <v>73</v>
      </c>
      <c r="AY585" s="256" t="s">
        <v>130</v>
      </c>
    </row>
    <row r="586" s="15" customFormat="1">
      <c r="A586" s="15"/>
      <c r="B586" s="247"/>
      <c r="C586" s="248"/>
      <c r="D586" s="210" t="s">
        <v>175</v>
      </c>
      <c r="E586" s="249" t="s">
        <v>19</v>
      </c>
      <c r="F586" s="250" t="s">
        <v>836</v>
      </c>
      <c r="G586" s="248"/>
      <c r="H586" s="249" t="s">
        <v>19</v>
      </c>
      <c r="I586" s="251"/>
      <c r="J586" s="248"/>
      <c r="K586" s="248"/>
      <c r="L586" s="252"/>
      <c r="M586" s="253"/>
      <c r="N586" s="254"/>
      <c r="O586" s="254"/>
      <c r="P586" s="254"/>
      <c r="Q586" s="254"/>
      <c r="R586" s="254"/>
      <c r="S586" s="254"/>
      <c r="T586" s="254"/>
      <c r="U586" s="255"/>
      <c r="V586" s="15"/>
      <c r="W586" s="15"/>
      <c r="X586" s="15"/>
      <c r="Y586" s="15"/>
      <c r="Z586" s="15"/>
      <c r="AA586" s="15"/>
      <c r="AB586" s="15"/>
      <c r="AC586" s="15"/>
      <c r="AD586" s="15"/>
      <c r="AE586" s="15"/>
      <c r="AT586" s="256" t="s">
        <v>175</v>
      </c>
      <c r="AU586" s="256" t="s">
        <v>80</v>
      </c>
      <c r="AV586" s="15" t="s">
        <v>78</v>
      </c>
      <c r="AW586" s="15" t="s">
        <v>35</v>
      </c>
      <c r="AX586" s="15" t="s">
        <v>73</v>
      </c>
      <c r="AY586" s="256" t="s">
        <v>130</v>
      </c>
    </row>
    <row r="587" s="15" customFormat="1">
      <c r="A587" s="15"/>
      <c r="B587" s="247"/>
      <c r="C587" s="248"/>
      <c r="D587" s="210" t="s">
        <v>175</v>
      </c>
      <c r="E587" s="249" t="s">
        <v>19</v>
      </c>
      <c r="F587" s="250" t="s">
        <v>837</v>
      </c>
      <c r="G587" s="248"/>
      <c r="H587" s="249" t="s">
        <v>19</v>
      </c>
      <c r="I587" s="251"/>
      <c r="J587" s="248"/>
      <c r="K587" s="248"/>
      <c r="L587" s="252"/>
      <c r="M587" s="253"/>
      <c r="N587" s="254"/>
      <c r="O587" s="254"/>
      <c r="P587" s="254"/>
      <c r="Q587" s="254"/>
      <c r="R587" s="254"/>
      <c r="S587" s="254"/>
      <c r="T587" s="254"/>
      <c r="U587" s="255"/>
      <c r="V587" s="15"/>
      <c r="W587" s="15"/>
      <c r="X587" s="15"/>
      <c r="Y587" s="15"/>
      <c r="Z587" s="15"/>
      <c r="AA587" s="15"/>
      <c r="AB587" s="15"/>
      <c r="AC587" s="15"/>
      <c r="AD587" s="15"/>
      <c r="AE587" s="15"/>
      <c r="AT587" s="256" t="s">
        <v>175</v>
      </c>
      <c r="AU587" s="256" t="s">
        <v>80</v>
      </c>
      <c r="AV587" s="15" t="s">
        <v>78</v>
      </c>
      <c r="AW587" s="15" t="s">
        <v>35</v>
      </c>
      <c r="AX587" s="15" t="s">
        <v>73</v>
      </c>
      <c r="AY587" s="256" t="s">
        <v>130</v>
      </c>
    </row>
    <row r="588" s="15" customFormat="1">
      <c r="A588" s="15"/>
      <c r="B588" s="247"/>
      <c r="C588" s="248"/>
      <c r="D588" s="210" t="s">
        <v>175</v>
      </c>
      <c r="E588" s="249" t="s">
        <v>19</v>
      </c>
      <c r="F588" s="250" t="s">
        <v>838</v>
      </c>
      <c r="G588" s="248"/>
      <c r="H588" s="249" t="s">
        <v>19</v>
      </c>
      <c r="I588" s="251"/>
      <c r="J588" s="248"/>
      <c r="K588" s="248"/>
      <c r="L588" s="252"/>
      <c r="M588" s="253"/>
      <c r="N588" s="254"/>
      <c r="O588" s="254"/>
      <c r="P588" s="254"/>
      <c r="Q588" s="254"/>
      <c r="R588" s="254"/>
      <c r="S588" s="254"/>
      <c r="T588" s="254"/>
      <c r="U588" s="255"/>
      <c r="V588" s="15"/>
      <c r="W588" s="15"/>
      <c r="X588" s="15"/>
      <c r="Y588" s="15"/>
      <c r="Z588" s="15"/>
      <c r="AA588" s="15"/>
      <c r="AB588" s="15"/>
      <c r="AC588" s="15"/>
      <c r="AD588" s="15"/>
      <c r="AE588" s="15"/>
      <c r="AT588" s="256" t="s">
        <v>175</v>
      </c>
      <c r="AU588" s="256" t="s">
        <v>80</v>
      </c>
      <c r="AV588" s="15" t="s">
        <v>78</v>
      </c>
      <c r="AW588" s="15" t="s">
        <v>35</v>
      </c>
      <c r="AX588" s="15" t="s">
        <v>73</v>
      </c>
      <c r="AY588" s="256" t="s">
        <v>130</v>
      </c>
    </row>
    <row r="589" s="15" customFormat="1">
      <c r="A589" s="15"/>
      <c r="B589" s="247"/>
      <c r="C589" s="248"/>
      <c r="D589" s="210" t="s">
        <v>175</v>
      </c>
      <c r="E589" s="249" t="s">
        <v>19</v>
      </c>
      <c r="F589" s="250" t="s">
        <v>760</v>
      </c>
      <c r="G589" s="248"/>
      <c r="H589" s="249" t="s">
        <v>19</v>
      </c>
      <c r="I589" s="251"/>
      <c r="J589" s="248"/>
      <c r="K589" s="248"/>
      <c r="L589" s="252"/>
      <c r="M589" s="253"/>
      <c r="N589" s="254"/>
      <c r="O589" s="254"/>
      <c r="P589" s="254"/>
      <c r="Q589" s="254"/>
      <c r="R589" s="254"/>
      <c r="S589" s="254"/>
      <c r="T589" s="254"/>
      <c r="U589" s="255"/>
      <c r="V589" s="15"/>
      <c r="W589" s="15"/>
      <c r="X589" s="15"/>
      <c r="Y589" s="15"/>
      <c r="Z589" s="15"/>
      <c r="AA589" s="15"/>
      <c r="AB589" s="15"/>
      <c r="AC589" s="15"/>
      <c r="AD589" s="15"/>
      <c r="AE589" s="15"/>
      <c r="AT589" s="256" t="s">
        <v>175</v>
      </c>
      <c r="AU589" s="256" t="s">
        <v>80</v>
      </c>
      <c r="AV589" s="15" t="s">
        <v>78</v>
      </c>
      <c r="AW589" s="15" t="s">
        <v>35</v>
      </c>
      <c r="AX589" s="15" t="s">
        <v>73</v>
      </c>
      <c r="AY589" s="256" t="s">
        <v>130</v>
      </c>
    </row>
    <row r="590" s="15" customFormat="1">
      <c r="A590" s="15"/>
      <c r="B590" s="247"/>
      <c r="C590" s="248"/>
      <c r="D590" s="210" t="s">
        <v>175</v>
      </c>
      <c r="E590" s="249" t="s">
        <v>19</v>
      </c>
      <c r="F590" s="250" t="s">
        <v>761</v>
      </c>
      <c r="G590" s="248"/>
      <c r="H590" s="249" t="s">
        <v>19</v>
      </c>
      <c r="I590" s="251"/>
      <c r="J590" s="248"/>
      <c r="K590" s="248"/>
      <c r="L590" s="252"/>
      <c r="M590" s="253"/>
      <c r="N590" s="254"/>
      <c r="O590" s="254"/>
      <c r="P590" s="254"/>
      <c r="Q590" s="254"/>
      <c r="R590" s="254"/>
      <c r="S590" s="254"/>
      <c r="T590" s="254"/>
      <c r="U590" s="255"/>
      <c r="V590" s="15"/>
      <c r="W590" s="15"/>
      <c r="X590" s="15"/>
      <c r="Y590" s="15"/>
      <c r="Z590" s="15"/>
      <c r="AA590" s="15"/>
      <c r="AB590" s="15"/>
      <c r="AC590" s="15"/>
      <c r="AD590" s="15"/>
      <c r="AE590" s="15"/>
      <c r="AT590" s="256" t="s">
        <v>175</v>
      </c>
      <c r="AU590" s="256" t="s">
        <v>80</v>
      </c>
      <c r="AV590" s="15" t="s">
        <v>78</v>
      </c>
      <c r="AW590" s="15" t="s">
        <v>35</v>
      </c>
      <c r="AX590" s="15" t="s">
        <v>73</v>
      </c>
      <c r="AY590" s="256" t="s">
        <v>130</v>
      </c>
    </row>
    <row r="591" s="15" customFormat="1">
      <c r="A591" s="15"/>
      <c r="B591" s="247"/>
      <c r="C591" s="248"/>
      <c r="D591" s="210" t="s">
        <v>175</v>
      </c>
      <c r="E591" s="249" t="s">
        <v>19</v>
      </c>
      <c r="F591" s="250" t="s">
        <v>839</v>
      </c>
      <c r="G591" s="248"/>
      <c r="H591" s="249" t="s">
        <v>19</v>
      </c>
      <c r="I591" s="251"/>
      <c r="J591" s="248"/>
      <c r="K591" s="248"/>
      <c r="L591" s="252"/>
      <c r="M591" s="253"/>
      <c r="N591" s="254"/>
      <c r="O591" s="254"/>
      <c r="P591" s="254"/>
      <c r="Q591" s="254"/>
      <c r="R591" s="254"/>
      <c r="S591" s="254"/>
      <c r="T591" s="254"/>
      <c r="U591" s="255"/>
      <c r="V591" s="15"/>
      <c r="W591" s="15"/>
      <c r="X591" s="15"/>
      <c r="Y591" s="15"/>
      <c r="Z591" s="15"/>
      <c r="AA591" s="15"/>
      <c r="AB591" s="15"/>
      <c r="AC591" s="15"/>
      <c r="AD591" s="15"/>
      <c r="AE591" s="15"/>
      <c r="AT591" s="256" t="s">
        <v>175</v>
      </c>
      <c r="AU591" s="256" t="s">
        <v>80</v>
      </c>
      <c r="AV591" s="15" t="s">
        <v>78</v>
      </c>
      <c r="AW591" s="15" t="s">
        <v>35</v>
      </c>
      <c r="AX591" s="15" t="s">
        <v>73</v>
      </c>
      <c r="AY591" s="256" t="s">
        <v>130</v>
      </c>
    </row>
    <row r="592" s="15" customFormat="1">
      <c r="A592" s="15"/>
      <c r="B592" s="247"/>
      <c r="C592" s="248"/>
      <c r="D592" s="210" t="s">
        <v>175</v>
      </c>
      <c r="E592" s="249" t="s">
        <v>19</v>
      </c>
      <c r="F592" s="250" t="s">
        <v>840</v>
      </c>
      <c r="G592" s="248"/>
      <c r="H592" s="249" t="s">
        <v>19</v>
      </c>
      <c r="I592" s="251"/>
      <c r="J592" s="248"/>
      <c r="K592" s="248"/>
      <c r="L592" s="252"/>
      <c r="M592" s="253"/>
      <c r="N592" s="254"/>
      <c r="O592" s="254"/>
      <c r="P592" s="254"/>
      <c r="Q592" s="254"/>
      <c r="R592" s="254"/>
      <c r="S592" s="254"/>
      <c r="T592" s="254"/>
      <c r="U592" s="255"/>
      <c r="V592" s="15"/>
      <c r="W592" s="15"/>
      <c r="X592" s="15"/>
      <c r="Y592" s="15"/>
      <c r="Z592" s="15"/>
      <c r="AA592" s="15"/>
      <c r="AB592" s="15"/>
      <c r="AC592" s="15"/>
      <c r="AD592" s="15"/>
      <c r="AE592" s="15"/>
      <c r="AT592" s="256" t="s">
        <v>175</v>
      </c>
      <c r="AU592" s="256" t="s">
        <v>80</v>
      </c>
      <c r="AV592" s="15" t="s">
        <v>78</v>
      </c>
      <c r="AW592" s="15" t="s">
        <v>35</v>
      </c>
      <c r="AX592" s="15" t="s">
        <v>73</v>
      </c>
      <c r="AY592" s="256" t="s">
        <v>130</v>
      </c>
    </row>
    <row r="593" s="15" customFormat="1">
      <c r="A593" s="15"/>
      <c r="B593" s="247"/>
      <c r="C593" s="248"/>
      <c r="D593" s="210" t="s">
        <v>175</v>
      </c>
      <c r="E593" s="249" t="s">
        <v>19</v>
      </c>
      <c r="F593" s="250" t="s">
        <v>841</v>
      </c>
      <c r="G593" s="248"/>
      <c r="H593" s="249" t="s">
        <v>19</v>
      </c>
      <c r="I593" s="251"/>
      <c r="J593" s="248"/>
      <c r="K593" s="248"/>
      <c r="L593" s="252"/>
      <c r="M593" s="253"/>
      <c r="N593" s="254"/>
      <c r="O593" s="254"/>
      <c r="P593" s="254"/>
      <c r="Q593" s="254"/>
      <c r="R593" s="254"/>
      <c r="S593" s="254"/>
      <c r="T593" s="254"/>
      <c r="U593" s="255"/>
      <c r="V593" s="15"/>
      <c r="W593" s="15"/>
      <c r="X593" s="15"/>
      <c r="Y593" s="15"/>
      <c r="Z593" s="15"/>
      <c r="AA593" s="15"/>
      <c r="AB593" s="15"/>
      <c r="AC593" s="15"/>
      <c r="AD593" s="15"/>
      <c r="AE593" s="15"/>
      <c r="AT593" s="256" t="s">
        <v>175</v>
      </c>
      <c r="AU593" s="256" t="s">
        <v>80</v>
      </c>
      <c r="AV593" s="15" t="s">
        <v>78</v>
      </c>
      <c r="AW593" s="15" t="s">
        <v>35</v>
      </c>
      <c r="AX593" s="15" t="s">
        <v>73</v>
      </c>
      <c r="AY593" s="256" t="s">
        <v>130</v>
      </c>
    </row>
    <row r="594" s="15" customFormat="1">
      <c r="A594" s="15"/>
      <c r="B594" s="247"/>
      <c r="C594" s="248"/>
      <c r="D594" s="210" t="s">
        <v>175</v>
      </c>
      <c r="E594" s="249" t="s">
        <v>19</v>
      </c>
      <c r="F594" s="250" t="s">
        <v>842</v>
      </c>
      <c r="G594" s="248"/>
      <c r="H594" s="249" t="s">
        <v>19</v>
      </c>
      <c r="I594" s="251"/>
      <c r="J594" s="248"/>
      <c r="K594" s="248"/>
      <c r="L594" s="252"/>
      <c r="M594" s="253"/>
      <c r="N594" s="254"/>
      <c r="O594" s="254"/>
      <c r="P594" s="254"/>
      <c r="Q594" s="254"/>
      <c r="R594" s="254"/>
      <c r="S594" s="254"/>
      <c r="T594" s="254"/>
      <c r="U594" s="255"/>
      <c r="V594" s="15"/>
      <c r="W594" s="15"/>
      <c r="X594" s="15"/>
      <c r="Y594" s="15"/>
      <c r="Z594" s="15"/>
      <c r="AA594" s="15"/>
      <c r="AB594" s="15"/>
      <c r="AC594" s="15"/>
      <c r="AD594" s="15"/>
      <c r="AE594" s="15"/>
      <c r="AT594" s="256" t="s">
        <v>175</v>
      </c>
      <c r="AU594" s="256" t="s">
        <v>80</v>
      </c>
      <c r="AV594" s="15" t="s">
        <v>78</v>
      </c>
      <c r="AW594" s="15" t="s">
        <v>35</v>
      </c>
      <c r="AX594" s="15" t="s">
        <v>73</v>
      </c>
      <c r="AY594" s="256" t="s">
        <v>130</v>
      </c>
    </row>
    <row r="595" s="15" customFormat="1">
      <c r="A595" s="15"/>
      <c r="B595" s="247"/>
      <c r="C595" s="248"/>
      <c r="D595" s="210" t="s">
        <v>175</v>
      </c>
      <c r="E595" s="249" t="s">
        <v>19</v>
      </c>
      <c r="F595" s="250" t="s">
        <v>843</v>
      </c>
      <c r="G595" s="248"/>
      <c r="H595" s="249" t="s">
        <v>19</v>
      </c>
      <c r="I595" s="251"/>
      <c r="J595" s="248"/>
      <c r="K595" s="248"/>
      <c r="L595" s="252"/>
      <c r="M595" s="253"/>
      <c r="N595" s="254"/>
      <c r="O595" s="254"/>
      <c r="P595" s="254"/>
      <c r="Q595" s="254"/>
      <c r="R595" s="254"/>
      <c r="S595" s="254"/>
      <c r="T595" s="254"/>
      <c r="U595" s="255"/>
      <c r="V595" s="15"/>
      <c r="W595" s="15"/>
      <c r="X595" s="15"/>
      <c r="Y595" s="15"/>
      <c r="Z595" s="15"/>
      <c r="AA595" s="15"/>
      <c r="AB595" s="15"/>
      <c r="AC595" s="15"/>
      <c r="AD595" s="15"/>
      <c r="AE595" s="15"/>
      <c r="AT595" s="256" t="s">
        <v>175</v>
      </c>
      <c r="AU595" s="256" t="s">
        <v>80</v>
      </c>
      <c r="AV595" s="15" t="s">
        <v>78</v>
      </c>
      <c r="AW595" s="15" t="s">
        <v>35</v>
      </c>
      <c r="AX595" s="15" t="s">
        <v>73</v>
      </c>
      <c r="AY595" s="256" t="s">
        <v>130</v>
      </c>
    </row>
    <row r="596" s="15" customFormat="1">
      <c r="A596" s="15"/>
      <c r="B596" s="247"/>
      <c r="C596" s="248"/>
      <c r="D596" s="210" t="s">
        <v>175</v>
      </c>
      <c r="E596" s="249" t="s">
        <v>19</v>
      </c>
      <c r="F596" s="250" t="s">
        <v>765</v>
      </c>
      <c r="G596" s="248"/>
      <c r="H596" s="249" t="s">
        <v>19</v>
      </c>
      <c r="I596" s="251"/>
      <c r="J596" s="248"/>
      <c r="K596" s="248"/>
      <c r="L596" s="252"/>
      <c r="M596" s="253"/>
      <c r="N596" s="254"/>
      <c r="O596" s="254"/>
      <c r="P596" s="254"/>
      <c r="Q596" s="254"/>
      <c r="R596" s="254"/>
      <c r="S596" s="254"/>
      <c r="T596" s="254"/>
      <c r="U596" s="255"/>
      <c r="V596" s="15"/>
      <c r="W596" s="15"/>
      <c r="X596" s="15"/>
      <c r="Y596" s="15"/>
      <c r="Z596" s="15"/>
      <c r="AA596" s="15"/>
      <c r="AB596" s="15"/>
      <c r="AC596" s="15"/>
      <c r="AD596" s="15"/>
      <c r="AE596" s="15"/>
      <c r="AT596" s="256" t="s">
        <v>175</v>
      </c>
      <c r="AU596" s="256" t="s">
        <v>80</v>
      </c>
      <c r="AV596" s="15" t="s">
        <v>78</v>
      </c>
      <c r="AW596" s="15" t="s">
        <v>35</v>
      </c>
      <c r="AX596" s="15" t="s">
        <v>73</v>
      </c>
      <c r="AY596" s="256" t="s">
        <v>130</v>
      </c>
    </row>
    <row r="597" s="15" customFormat="1">
      <c r="A597" s="15"/>
      <c r="B597" s="247"/>
      <c r="C597" s="248"/>
      <c r="D597" s="210" t="s">
        <v>175</v>
      </c>
      <c r="E597" s="249" t="s">
        <v>19</v>
      </c>
      <c r="F597" s="250" t="s">
        <v>766</v>
      </c>
      <c r="G597" s="248"/>
      <c r="H597" s="249" t="s">
        <v>19</v>
      </c>
      <c r="I597" s="251"/>
      <c r="J597" s="248"/>
      <c r="K597" s="248"/>
      <c r="L597" s="252"/>
      <c r="M597" s="253"/>
      <c r="N597" s="254"/>
      <c r="O597" s="254"/>
      <c r="P597" s="254"/>
      <c r="Q597" s="254"/>
      <c r="R597" s="254"/>
      <c r="S597" s="254"/>
      <c r="T597" s="254"/>
      <c r="U597" s="255"/>
      <c r="V597" s="15"/>
      <c r="W597" s="15"/>
      <c r="X597" s="15"/>
      <c r="Y597" s="15"/>
      <c r="Z597" s="15"/>
      <c r="AA597" s="15"/>
      <c r="AB597" s="15"/>
      <c r="AC597" s="15"/>
      <c r="AD597" s="15"/>
      <c r="AE597" s="15"/>
      <c r="AT597" s="256" t="s">
        <v>175</v>
      </c>
      <c r="AU597" s="256" t="s">
        <v>80</v>
      </c>
      <c r="AV597" s="15" t="s">
        <v>78</v>
      </c>
      <c r="AW597" s="15" t="s">
        <v>35</v>
      </c>
      <c r="AX597" s="15" t="s">
        <v>73</v>
      </c>
      <c r="AY597" s="256" t="s">
        <v>130</v>
      </c>
    </row>
    <row r="598" s="15" customFormat="1">
      <c r="A598" s="15"/>
      <c r="B598" s="247"/>
      <c r="C598" s="248"/>
      <c r="D598" s="210" t="s">
        <v>175</v>
      </c>
      <c r="E598" s="249" t="s">
        <v>19</v>
      </c>
      <c r="F598" s="250" t="s">
        <v>767</v>
      </c>
      <c r="G598" s="248"/>
      <c r="H598" s="249" t="s">
        <v>19</v>
      </c>
      <c r="I598" s="251"/>
      <c r="J598" s="248"/>
      <c r="K598" s="248"/>
      <c r="L598" s="252"/>
      <c r="M598" s="253"/>
      <c r="N598" s="254"/>
      <c r="O598" s="254"/>
      <c r="P598" s="254"/>
      <c r="Q598" s="254"/>
      <c r="R598" s="254"/>
      <c r="S598" s="254"/>
      <c r="T598" s="254"/>
      <c r="U598" s="255"/>
      <c r="V598" s="15"/>
      <c r="W598" s="15"/>
      <c r="X598" s="15"/>
      <c r="Y598" s="15"/>
      <c r="Z598" s="15"/>
      <c r="AA598" s="15"/>
      <c r="AB598" s="15"/>
      <c r="AC598" s="15"/>
      <c r="AD598" s="15"/>
      <c r="AE598" s="15"/>
      <c r="AT598" s="256" t="s">
        <v>175</v>
      </c>
      <c r="AU598" s="256" t="s">
        <v>80</v>
      </c>
      <c r="AV598" s="15" t="s">
        <v>78</v>
      </c>
      <c r="AW598" s="15" t="s">
        <v>35</v>
      </c>
      <c r="AX598" s="15" t="s">
        <v>73</v>
      </c>
      <c r="AY598" s="256" t="s">
        <v>130</v>
      </c>
    </row>
    <row r="599" s="15" customFormat="1">
      <c r="A599" s="15"/>
      <c r="B599" s="247"/>
      <c r="C599" s="248"/>
      <c r="D599" s="210" t="s">
        <v>175</v>
      </c>
      <c r="E599" s="249" t="s">
        <v>19</v>
      </c>
      <c r="F599" s="250" t="s">
        <v>768</v>
      </c>
      <c r="G599" s="248"/>
      <c r="H599" s="249" t="s">
        <v>19</v>
      </c>
      <c r="I599" s="251"/>
      <c r="J599" s="248"/>
      <c r="K599" s="248"/>
      <c r="L599" s="252"/>
      <c r="M599" s="253"/>
      <c r="N599" s="254"/>
      <c r="O599" s="254"/>
      <c r="P599" s="254"/>
      <c r="Q599" s="254"/>
      <c r="R599" s="254"/>
      <c r="S599" s="254"/>
      <c r="T599" s="254"/>
      <c r="U599" s="255"/>
      <c r="V599" s="15"/>
      <c r="W599" s="15"/>
      <c r="X599" s="15"/>
      <c r="Y599" s="15"/>
      <c r="Z599" s="15"/>
      <c r="AA599" s="15"/>
      <c r="AB599" s="15"/>
      <c r="AC599" s="15"/>
      <c r="AD599" s="15"/>
      <c r="AE599" s="15"/>
      <c r="AT599" s="256" t="s">
        <v>175</v>
      </c>
      <c r="AU599" s="256" t="s">
        <v>80</v>
      </c>
      <c r="AV599" s="15" t="s">
        <v>78</v>
      </c>
      <c r="AW599" s="15" t="s">
        <v>35</v>
      </c>
      <c r="AX599" s="15" t="s">
        <v>73</v>
      </c>
      <c r="AY599" s="256" t="s">
        <v>130</v>
      </c>
    </row>
    <row r="600" s="15" customFormat="1">
      <c r="A600" s="15"/>
      <c r="B600" s="247"/>
      <c r="C600" s="248"/>
      <c r="D600" s="210" t="s">
        <v>175</v>
      </c>
      <c r="E600" s="249" t="s">
        <v>19</v>
      </c>
      <c r="F600" s="250" t="s">
        <v>844</v>
      </c>
      <c r="G600" s="248"/>
      <c r="H600" s="249" t="s">
        <v>19</v>
      </c>
      <c r="I600" s="251"/>
      <c r="J600" s="248"/>
      <c r="K600" s="248"/>
      <c r="L600" s="252"/>
      <c r="M600" s="253"/>
      <c r="N600" s="254"/>
      <c r="O600" s="254"/>
      <c r="P600" s="254"/>
      <c r="Q600" s="254"/>
      <c r="R600" s="254"/>
      <c r="S600" s="254"/>
      <c r="T600" s="254"/>
      <c r="U600" s="255"/>
      <c r="V600" s="15"/>
      <c r="W600" s="15"/>
      <c r="X600" s="15"/>
      <c r="Y600" s="15"/>
      <c r="Z600" s="15"/>
      <c r="AA600" s="15"/>
      <c r="AB600" s="15"/>
      <c r="AC600" s="15"/>
      <c r="AD600" s="15"/>
      <c r="AE600" s="15"/>
      <c r="AT600" s="256" t="s">
        <v>175</v>
      </c>
      <c r="AU600" s="256" t="s">
        <v>80</v>
      </c>
      <c r="AV600" s="15" t="s">
        <v>78</v>
      </c>
      <c r="AW600" s="15" t="s">
        <v>35</v>
      </c>
      <c r="AX600" s="15" t="s">
        <v>73</v>
      </c>
      <c r="AY600" s="256" t="s">
        <v>130</v>
      </c>
    </row>
    <row r="601" s="15" customFormat="1">
      <c r="A601" s="15"/>
      <c r="B601" s="247"/>
      <c r="C601" s="248"/>
      <c r="D601" s="210" t="s">
        <v>175</v>
      </c>
      <c r="E601" s="249" t="s">
        <v>19</v>
      </c>
      <c r="F601" s="250" t="s">
        <v>770</v>
      </c>
      <c r="G601" s="248"/>
      <c r="H601" s="249" t="s">
        <v>19</v>
      </c>
      <c r="I601" s="251"/>
      <c r="J601" s="248"/>
      <c r="K601" s="248"/>
      <c r="L601" s="252"/>
      <c r="M601" s="253"/>
      <c r="N601" s="254"/>
      <c r="O601" s="254"/>
      <c r="P601" s="254"/>
      <c r="Q601" s="254"/>
      <c r="R601" s="254"/>
      <c r="S601" s="254"/>
      <c r="T601" s="254"/>
      <c r="U601" s="255"/>
      <c r="V601" s="15"/>
      <c r="W601" s="15"/>
      <c r="X601" s="15"/>
      <c r="Y601" s="15"/>
      <c r="Z601" s="15"/>
      <c r="AA601" s="15"/>
      <c r="AB601" s="15"/>
      <c r="AC601" s="15"/>
      <c r="AD601" s="15"/>
      <c r="AE601" s="15"/>
      <c r="AT601" s="256" t="s">
        <v>175</v>
      </c>
      <c r="AU601" s="256" t="s">
        <v>80</v>
      </c>
      <c r="AV601" s="15" t="s">
        <v>78</v>
      </c>
      <c r="AW601" s="15" t="s">
        <v>35</v>
      </c>
      <c r="AX601" s="15" t="s">
        <v>73</v>
      </c>
      <c r="AY601" s="256" t="s">
        <v>130</v>
      </c>
    </row>
    <row r="602" s="15" customFormat="1">
      <c r="A602" s="15"/>
      <c r="B602" s="247"/>
      <c r="C602" s="248"/>
      <c r="D602" s="210" t="s">
        <v>175</v>
      </c>
      <c r="E602" s="249" t="s">
        <v>19</v>
      </c>
      <c r="F602" s="250" t="s">
        <v>845</v>
      </c>
      <c r="G602" s="248"/>
      <c r="H602" s="249" t="s">
        <v>19</v>
      </c>
      <c r="I602" s="251"/>
      <c r="J602" s="248"/>
      <c r="K602" s="248"/>
      <c r="L602" s="252"/>
      <c r="M602" s="253"/>
      <c r="N602" s="254"/>
      <c r="O602" s="254"/>
      <c r="P602" s="254"/>
      <c r="Q602" s="254"/>
      <c r="R602" s="254"/>
      <c r="S602" s="254"/>
      <c r="T602" s="254"/>
      <c r="U602" s="255"/>
      <c r="V602" s="15"/>
      <c r="W602" s="15"/>
      <c r="X602" s="15"/>
      <c r="Y602" s="15"/>
      <c r="Z602" s="15"/>
      <c r="AA602" s="15"/>
      <c r="AB602" s="15"/>
      <c r="AC602" s="15"/>
      <c r="AD602" s="15"/>
      <c r="AE602" s="15"/>
      <c r="AT602" s="256" t="s">
        <v>175</v>
      </c>
      <c r="AU602" s="256" t="s">
        <v>80</v>
      </c>
      <c r="AV602" s="15" t="s">
        <v>78</v>
      </c>
      <c r="AW602" s="15" t="s">
        <v>35</v>
      </c>
      <c r="AX602" s="15" t="s">
        <v>73</v>
      </c>
      <c r="AY602" s="256" t="s">
        <v>130</v>
      </c>
    </row>
    <row r="603" s="15" customFormat="1">
      <c r="A603" s="15"/>
      <c r="B603" s="247"/>
      <c r="C603" s="248"/>
      <c r="D603" s="210" t="s">
        <v>175</v>
      </c>
      <c r="E603" s="249" t="s">
        <v>19</v>
      </c>
      <c r="F603" s="250" t="s">
        <v>772</v>
      </c>
      <c r="G603" s="248"/>
      <c r="H603" s="249" t="s">
        <v>19</v>
      </c>
      <c r="I603" s="251"/>
      <c r="J603" s="248"/>
      <c r="K603" s="248"/>
      <c r="L603" s="252"/>
      <c r="M603" s="253"/>
      <c r="N603" s="254"/>
      <c r="O603" s="254"/>
      <c r="P603" s="254"/>
      <c r="Q603" s="254"/>
      <c r="R603" s="254"/>
      <c r="S603" s="254"/>
      <c r="T603" s="254"/>
      <c r="U603" s="255"/>
      <c r="V603" s="15"/>
      <c r="W603" s="15"/>
      <c r="X603" s="15"/>
      <c r="Y603" s="15"/>
      <c r="Z603" s="15"/>
      <c r="AA603" s="15"/>
      <c r="AB603" s="15"/>
      <c r="AC603" s="15"/>
      <c r="AD603" s="15"/>
      <c r="AE603" s="15"/>
      <c r="AT603" s="256" t="s">
        <v>175</v>
      </c>
      <c r="AU603" s="256" t="s">
        <v>80</v>
      </c>
      <c r="AV603" s="15" t="s">
        <v>78</v>
      </c>
      <c r="AW603" s="15" t="s">
        <v>35</v>
      </c>
      <c r="AX603" s="15" t="s">
        <v>73</v>
      </c>
      <c r="AY603" s="256" t="s">
        <v>130</v>
      </c>
    </row>
    <row r="604" s="15" customFormat="1">
      <c r="A604" s="15"/>
      <c r="B604" s="247"/>
      <c r="C604" s="248"/>
      <c r="D604" s="210" t="s">
        <v>175</v>
      </c>
      <c r="E604" s="249" t="s">
        <v>19</v>
      </c>
      <c r="F604" s="250" t="s">
        <v>773</v>
      </c>
      <c r="G604" s="248"/>
      <c r="H604" s="249" t="s">
        <v>19</v>
      </c>
      <c r="I604" s="251"/>
      <c r="J604" s="248"/>
      <c r="K604" s="248"/>
      <c r="L604" s="252"/>
      <c r="M604" s="253"/>
      <c r="N604" s="254"/>
      <c r="O604" s="254"/>
      <c r="P604" s="254"/>
      <c r="Q604" s="254"/>
      <c r="R604" s="254"/>
      <c r="S604" s="254"/>
      <c r="T604" s="254"/>
      <c r="U604" s="255"/>
      <c r="V604" s="15"/>
      <c r="W604" s="15"/>
      <c r="X604" s="15"/>
      <c r="Y604" s="15"/>
      <c r="Z604" s="15"/>
      <c r="AA604" s="15"/>
      <c r="AB604" s="15"/>
      <c r="AC604" s="15"/>
      <c r="AD604" s="15"/>
      <c r="AE604" s="15"/>
      <c r="AT604" s="256" t="s">
        <v>175</v>
      </c>
      <c r="AU604" s="256" t="s">
        <v>80</v>
      </c>
      <c r="AV604" s="15" t="s">
        <v>78</v>
      </c>
      <c r="AW604" s="15" t="s">
        <v>35</v>
      </c>
      <c r="AX604" s="15" t="s">
        <v>73</v>
      </c>
      <c r="AY604" s="256" t="s">
        <v>130</v>
      </c>
    </row>
    <row r="605" s="15" customFormat="1">
      <c r="A605" s="15"/>
      <c r="B605" s="247"/>
      <c r="C605" s="248"/>
      <c r="D605" s="210" t="s">
        <v>175</v>
      </c>
      <c r="E605" s="249" t="s">
        <v>19</v>
      </c>
      <c r="F605" s="250" t="s">
        <v>774</v>
      </c>
      <c r="G605" s="248"/>
      <c r="H605" s="249" t="s">
        <v>19</v>
      </c>
      <c r="I605" s="251"/>
      <c r="J605" s="248"/>
      <c r="K605" s="248"/>
      <c r="L605" s="252"/>
      <c r="M605" s="253"/>
      <c r="N605" s="254"/>
      <c r="O605" s="254"/>
      <c r="P605" s="254"/>
      <c r="Q605" s="254"/>
      <c r="R605" s="254"/>
      <c r="S605" s="254"/>
      <c r="T605" s="254"/>
      <c r="U605" s="255"/>
      <c r="V605" s="15"/>
      <c r="W605" s="15"/>
      <c r="X605" s="15"/>
      <c r="Y605" s="15"/>
      <c r="Z605" s="15"/>
      <c r="AA605" s="15"/>
      <c r="AB605" s="15"/>
      <c r="AC605" s="15"/>
      <c r="AD605" s="15"/>
      <c r="AE605" s="15"/>
      <c r="AT605" s="256" t="s">
        <v>175</v>
      </c>
      <c r="AU605" s="256" t="s">
        <v>80</v>
      </c>
      <c r="AV605" s="15" t="s">
        <v>78</v>
      </c>
      <c r="AW605" s="15" t="s">
        <v>35</v>
      </c>
      <c r="AX605" s="15" t="s">
        <v>73</v>
      </c>
      <c r="AY605" s="256" t="s">
        <v>130</v>
      </c>
    </row>
    <row r="606" s="15" customFormat="1">
      <c r="A606" s="15"/>
      <c r="B606" s="247"/>
      <c r="C606" s="248"/>
      <c r="D606" s="210" t="s">
        <v>175</v>
      </c>
      <c r="E606" s="249" t="s">
        <v>19</v>
      </c>
      <c r="F606" s="250" t="s">
        <v>846</v>
      </c>
      <c r="G606" s="248"/>
      <c r="H606" s="249" t="s">
        <v>19</v>
      </c>
      <c r="I606" s="251"/>
      <c r="J606" s="248"/>
      <c r="K606" s="248"/>
      <c r="L606" s="252"/>
      <c r="M606" s="253"/>
      <c r="N606" s="254"/>
      <c r="O606" s="254"/>
      <c r="P606" s="254"/>
      <c r="Q606" s="254"/>
      <c r="R606" s="254"/>
      <c r="S606" s="254"/>
      <c r="T606" s="254"/>
      <c r="U606" s="255"/>
      <c r="V606" s="15"/>
      <c r="W606" s="15"/>
      <c r="X606" s="15"/>
      <c r="Y606" s="15"/>
      <c r="Z606" s="15"/>
      <c r="AA606" s="15"/>
      <c r="AB606" s="15"/>
      <c r="AC606" s="15"/>
      <c r="AD606" s="15"/>
      <c r="AE606" s="15"/>
      <c r="AT606" s="256" t="s">
        <v>175</v>
      </c>
      <c r="AU606" s="256" t="s">
        <v>80</v>
      </c>
      <c r="AV606" s="15" t="s">
        <v>78</v>
      </c>
      <c r="AW606" s="15" t="s">
        <v>35</v>
      </c>
      <c r="AX606" s="15" t="s">
        <v>73</v>
      </c>
      <c r="AY606" s="256" t="s">
        <v>130</v>
      </c>
    </row>
    <row r="607" s="15" customFormat="1">
      <c r="A607" s="15"/>
      <c r="B607" s="247"/>
      <c r="C607" s="248"/>
      <c r="D607" s="210" t="s">
        <v>175</v>
      </c>
      <c r="E607" s="249" t="s">
        <v>19</v>
      </c>
      <c r="F607" s="250" t="s">
        <v>776</v>
      </c>
      <c r="G607" s="248"/>
      <c r="H607" s="249" t="s">
        <v>19</v>
      </c>
      <c r="I607" s="251"/>
      <c r="J607" s="248"/>
      <c r="K607" s="248"/>
      <c r="L607" s="252"/>
      <c r="M607" s="253"/>
      <c r="N607" s="254"/>
      <c r="O607" s="254"/>
      <c r="P607" s="254"/>
      <c r="Q607" s="254"/>
      <c r="R607" s="254"/>
      <c r="S607" s="254"/>
      <c r="T607" s="254"/>
      <c r="U607" s="255"/>
      <c r="V607" s="15"/>
      <c r="W607" s="15"/>
      <c r="X607" s="15"/>
      <c r="Y607" s="15"/>
      <c r="Z607" s="15"/>
      <c r="AA607" s="15"/>
      <c r="AB607" s="15"/>
      <c r="AC607" s="15"/>
      <c r="AD607" s="15"/>
      <c r="AE607" s="15"/>
      <c r="AT607" s="256" t="s">
        <v>175</v>
      </c>
      <c r="AU607" s="256" t="s">
        <v>80</v>
      </c>
      <c r="AV607" s="15" t="s">
        <v>78</v>
      </c>
      <c r="AW607" s="15" t="s">
        <v>35</v>
      </c>
      <c r="AX607" s="15" t="s">
        <v>73</v>
      </c>
      <c r="AY607" s="256" t="s">
        <v>130</v>
      </c>
    </row>
    <row r="608" s="15" customFormat="1">
      <c r="A608" s="15"/>
      <c r="B608" s="247"/>
      <c r="C608" s="248"/>
      <c r="D608" s="210" t="s">
        <v>175</v>
      </c>
      <c r="E608" s="249" t="s">
        <v>19</v>
      </c>
      <c r="F608" s="250" t="s">
        <v>777</v>
      </c>
      <c r="G608" s="248"/>
      <c r="H608" s="249" t="s">
        <v>19</v>
      </c>
      <c r="I608" s="251"/>
      <c r="J608" s="248"/>
      <c r="K608" s="248"/>
      <c r="L608" s="252"/>
      <c r="M608" s="253"/>
      <c r="N608" s="254"/>
      <c r="O608" s="254"/>
      <c r="P608" s="254"/>
      <c r="Q608" s="254"/>
      <c r="R608" s="254"/>
      <c r="S608" s="254"/>
      <c r="T608" s="254"/>
      <c r="U608" s="255"/>
      <c r="V608" s="15"/>
      <c r="W608" s="15"/>
      <c r="X608" s="15"/>
      <c r="Y608" s="15"/>
      <c r="Z608" s="15"/>
      <c r="AA608" s="15"/>
      <c r="AB608" s="15"/>
      <c r="AC608" s="15"/>
      <c r="AD608" s="15"/>
      <c r="AE608" s="15"/>
      <c r="AT608" s="256" t="s">
        <v>175</v>
      </c>
      <c r="AU608" s="256" t="s">
        <v>80</v>
      </c>
      <c r="AV608" s="15" t="s">
        <v>78</v>
      </c>
      <c r="AW608" s="15" t="s">
        <v>35</v>
      </c>
      <c r="AX608" s="15" t="s">
        <v>73</v>
      </c>
      <c r="AY608" s="256" t="s">
        <v>130</v>
      </c>
    </row>
    <row r="609" s="15" customFormat="1">
      <c r="A609" s="15"/>
      <c r="B609" s="247"/>
      <c r="C609" s="248"/>
      <c r="D609" s="210" t="s">
        <v>175</v>
      </c>
      <c r="E609" s="249" t="s">
        <v>19</v>
      </c>
      <c r="F609" s="250" t="s">
        <v>778</v>
      </c>
      <c r="G609" s="248"/>
      <c r="H609" s="249" t="s">
        <v>19</v>
      </c>
      <c r="I609" s="251"/>
      <c r="J609" s="248"/>
      <c r="K609" s="248"/>
      <c r="L609" s="252"/>
      <c r="M609" s="253"/>
      <c r="N609" s="254"/>
      <c r="O609" s="254"/>
      <c r="P609" s="254"/>
      <c r="Q609" s="254"/>
      <c r="R609" s="254"/>
      <c r="S609" s="254"/>
      <c r="T609" s="254"/>
      <c r="U609" s="255"/>
      <c r="V609" s="15"/>
      <c r="W609" s="15"/>
      <c r="X609" s="15"/>
      <c r="Y609" s="15"/>
      <c r="Z609" s="15"/>
      <c r="AA609" s="15"/>
      <c r="AB609" s="15"/>
      <c r="AC609" s="15"/>
      <c r="AD609" s="15"/>
      <c r="AE609" s="15"/>
      <c r="AT609" s="256" t="s">
        <v>175</v>
      </c>
      <c r="AU609" s="256" t="s">
        <v>80</v>
      </c>
      <c r="AV609" s="15" t="s">
        <v>78</v>
      </c>
      <c r="AW609" s="15" t="s">
        <v>35</v>
      </c>
      <c r="AX609" s="15" t="s">
        <v>73</v>
      </c>
      <c r="AY609" s="256" t="s">
        <v>130</v>
      </c>
    </row>
    <row r="610" s="15" customFormat="1">
      <c r="A610" s="15"/>
      <c r="B610" s="247"/>
      <c r="C610" s="248"/>
      <c r="D610" s="210" t="s">
        <v>175</v>
      </c>
      <c r="E610" s="249" t="s">
        <v>19</v>
      </c>
      <c r="F610" s="250" t="s">
        <v>779</v>
      </c>
      <c r="G610" s="248"/>
      <c r="H610" s="249" t="s">
        <v>19</v>
      </c>
      <c r="I610" s="251"/>
      <c r="J610" s="248"/>
      <c r="K610" s="248"/>
      <c r="L610" s="252"/>
      <c r="M610" s="253"/>
      <c r="N610" s="254"/>
      <c r="O610" s="254"/>
      <c r="P610" s="254"/>
      <c r="Q610" s="254"/>
      <c r="R610" s="254"/>
      <c r="S610" s="254"/>
      <c r="T610" s="254"/>
      <c r="U610" s="255"/>
      <c r="V610" s="15"/>
      <c r="W610" s="15"/>
      <c r="X610" s="15"/>
      <c r="Y610" s="15"/>
      <c r="Z610" s="15"/>
      <c r="AA610" s="15"/>
      <c r="AB610" s="15"/>
      <c r="AC610" s="15"/>
      <c r="AD610" s="15"/>
      <c r="AE610" s="15"/>
      <c r="AT610" s="256" t="s">
        <v>175</v>
      </c>
      <c r="AU610" s="256" t="s">
        <v>80</v>
      </c>
      <c r="AV610" s="15" t="s">
        <v>78</v>
      </c>
      <c r="AW610" s="15" t="s">
        <v>35</v>
      </c>
      <c r="AX610" s="15" t="s">
        <v>73</v>
      </c>
      <c r="AY610" s="256" t="s">
        <v>130</v>
      </c>
    </row>
    <row r="611" s="15" customFormat="1">
      <c r="A611" s="15"/>
      <c r="B611" s="247"/>
      <c r="C611" s="248"/>
      <c r="D611" s="210" t="s">
        <v>175</v>
      </c>
      <c r="E611" s="249" t="s">
        <v>19</v>
      </c>
      <c r="F611" s="250" t="s">
        <v>847</v>
      </c>
      <c r="G611" s="248"/>
      <c r="H611" s="249" t="s">
        <v>19</v>
      </c>
      <c r="I611" s="251"/>
      <c r="J611" s="248"/>
      <c r="K611" s="248"/>
      <c r="L611" s="252"/>
      <c r="M611" s="253"/>
      <c r="N611" s="254"/>
      <c r="O611" s="254"/>
      <c r="P611" s="254"/>
      <c r="Q611" s="254"/>
      <c r="R611" s="254"/>
      <c r="S611" s="254"/>
      <c r="T611" s="254"/>
      <c r="U611" s="255"/>
      <c r="V611" s="15"/>
      <c r="W611" s="15"/>
      <c r="X611" s="15"/>
      <c r="Y611" s="15"/>
      <c r="Z611" s="15"/>
      <c r="AA611" s="15"/>
      <c r="AB611" s="15"/>
      <c r="AC611" s="15"/>
      <c r="AD611" s="15"/>
      <c r="AE611" s="15"/>
      <c r="AT611" s="256" t="s">
        <v>175</v>
      </c>
      <c r="AU611" s="256" t="s">
        <v>80</v>
      </c>
      <c r="AV611" s="15" t="s">
        <v>78</v>
      </c>
      <c r="AW611" s="15" t="s">
        <v>35</v>
      </c>
      <c r="AX611" s="15" t="s">
        <v>73</v>
      </c>
      <c r="AY611" s="256" t="s">
        <v>130</v>
      </c>
    </row>
    <row r="612" s="15" customFormat="1">
      <c r="A612" s="15"/>
      <c r="B612" s="247"/>
      <c r="C612" s="248"/>
      <c r="D612" s="210" t="s">
        <v>175</v>
      </c>
      <c r="E612" s="249" t="s">
        <v>19</v>
      </c>
      <c r="F612" s="250" t="s">
        <v>848</v>
      </c>
      <c r="G612" s="248"/>
      <c r="H612" s="249" t="s">
        <v>19</v>
      </c>
      <c r="I612" s="251"/>
      <c r="J612" s="248"/>
      <c r="K612" s="248"/>
      <c r="L612" s="252"/>
      <c r="M612" s="253"/>
      <c r="N612" s="254"/>
      <c r="O612" s="254"/>
      <c r="P612" s="254"/>
      <c r="Q612" s="254"/>
      <c r="R612" s="254"/>
      <c r="S612" s="254"/>
      <c r="T612" s="254"/>
      <c r="U612" s="255"/>
      <c r="V612" s="15"/>
      <c r="W612" s="15"/>
      <c r="X612" s="15"/>
      <c r="Y612" s="15"/>
      <c r="Z612" s="15"/>
      <c r="AA612" s="15"/>
      <c r="AB612" s="15"/>
      <c r="AC612" s="15"/>
      <c r="AD612" s="15"/>
      <c r="AE612" s="15"/>
      <c r="AT612" s="256" t="s">
        <v>175</v>
      </c>
      <c r="AU612" s="256" t="s">
        <v>80</v>
      </c>
      <c r="AV612" s="15" t="s">
        <v>78</v>
      </c>
      <c r="AW612" s="15" t="s">
        <v>35</v>
      </c>
      <c r="AX612" s="15" t="s">
        <v>73</v>
      </c>
      <c r="AY612" s="256" t="s">
        <v>130</v>
      </c>
    </row>
    <row r="613" s="15" customFormat="1">
      <c r="A613" s="15"/>
      <c r="B613" s="247"/>
      <c r="C613" s="248"/>
      <c r="D613" s="210" t="s">
        <v>175</v>
      </c>
      <c r="E613" s="249" t="s">
        <v>19</v>
      </c>
      <c r="F613" s="250" t="s">
        <v>782</v>
      </c>
      <c r="G613" s="248"/>
      <c r="H613" s="249" t="s">
        <v>19</v>
      </c>
      <c r="I613" s="251"/>
      <c r="J613" s="248"/>
      <c r="K613" s="248"/>
      <c r="L613" s="252"/>
      <c r="M613" s="253"/>
      <c r="N613" s="254"/>
      <c r="O613" s="254"/>
      <c r="P613" s="254"/>
      <c r="Q613" s="254"/>
      <c r="R613" s="254"/>
      <c r="S613" s="254"/>
      <c r="T613" s="254"/>
      <c r="U613" s="255"/>
      <c r="V613" s="15"/>
      <c r="W613" s="15"/>
      <c r="X613" s="15"/>
      <c r="Y613" s="15"/>
      <c r="Z613" s="15"/>
      <c r="AA613" s="15"/>
      <c r="AB613" s="15"/>
      <c r="AC613" s="15"/>
      <c r="AD613" s="15"/>
      <c r="AE613" s="15"/>
      <c r="AT613" s="256" t="s">
        <v>175</v>
      </c>
      <c r="AU613" s="256" t="s">
        <v>80</v>
      </c>
      <c r="AV613" s="15" t="s">
        <v>78</v>
      </c>
      <c r="AW613" s="15" t="s">
        <v>35</v>
      </c>
      <c r="AX613" s="15" t="s">
        <v>73</v>
      </c>
      <c r="AY613" s="256" t="s">
        <v>130</v>
      </c>
    </row>
    <row r="614" s="15" customFormat="1">
      <c r="A614" s="15"/>
      <c r="B614" s="247"/>
      <c r="C614" s="248"/>
      <c r="D614" s="210" t="s">
        <v>175</v>
      </c>
      <c r="E614" s="249" t="s">
        <v>19</v>
      </c>
      <c r="F614" s="250" t="s">
        <v>849</v>
      </c>
      <c r="G614" s="248"/>
      <c r="H614" s="249" t="s">
        <v>19</v>
      </c>
      <c r="I614" s="251"/>
      <c r="J614" s="248"/>
      <c r="K614" s="248"/>
      <c r="L614" s="252"/>
      <c r="M614" s="253"/>
      <c r="N614" s="254"/>
      <c r="O614" s="254"/>
      <c r="P614" s="254"/>
      <c r="Q614" s="254"/>
      <c r="R614" s="254"/>
      <c r="S614" s="254"/>
      <c r="T614" s="254"/>
      <c r="U614" s="255"/>
      <c r="V614" s="15"/>
      <c r="W614" s="15"/>
      <c r="X614" s="15"/>
      <c r="Y614" s="15"/>
      <c r="Z614" s="15"/>
      <c r="AA614" s="15"/>
      <c r="AB614" s="15"/>
      <c r="AC614" s="15"/>
      <c r="AD614" s="15"/>
      <c r="AE614" s="15"/>
      <c r="AT614" s="256" t="s">
        <v>175</v>
      </c>
      <c r="AU614" s="256" t="s">
        <v>80</v>
      </c>
      <c r="AV614" s="15" t="s">
        <v>78</v>
      </c>
      <c r="AW614" s="15" t="s">
        <v>35</v>
      </c>
      <c r="AX614" s="15" t="s">
        <v>73</v>
      </c>
      <c r="AY614" s="256" t="s">
        <v>130</v>
      </c>
    </row>
    <row r="615" s="15" customFormat="1">
      <c r="A615" s="15"/>
      <c r="B615" s="247"/>
      <c r="C615" s="248"/>
      <c r="D615" s="210" t="s">
        <v>175</v>
      </c>
      <c r="E615" s="249" t="s">
        <v>19</v>
      </c>
      <c r="F615" s="250" t="s">
        <v>850</v>
      </c>
      <c r="G615" s="248"/>
      <c r="H615" s="249" t="s">
        <v>19</v>
      </c>
      <c r="I615" s="251"/>
      <c r="J615" s="248"/>
      <c r="K615" s="248"/>
      <c r="L615" s="252"/>
      <c r="M615" s="253"/>
      <c r="N615" s="254"/>
      <c r="O615" s="254"/>
      <c r="P615" s="254"/>
      <c r="Q615" s="254"/>
      <c r="R615" s="254"/>
      <c r="S615" s="254"/>
      <c r="T615" s="254"/>
      <c r="U615" s="255"/>
      <c r="V615" s="15"/>
      <c r="W615" s="15"/>
      <c r="X615" s="15"/>
      <c r="Y615" s="15"/>
      <c r="Z615" s="15"/>
      <c r="AA615" s="15"/>
      <c r="AB615" s="15"/>
      <c r="AC615" s="15"/>
      <c r="AD615" s="15"/>
      <c r="AE615" s="15"/>
      <c r="AT615" s="256" t="s">
        <v>175</v>
      </c>
      <c r="AU615" s="256" t="s">
        <v>80</v>
      </c>
      <c r="AV615" s="15" t="s">
        <v>78</v>
      </c>
      <c r="AW615" s="15" t="s">
        <v>35</v>
      </c>
      <c r="AX615" s="15" t="s">
        <v>73</v>
      </c>
      <c r="AY615" s="256" t="s">
        <v>130</v>
      </c>
    </row>
    <row r="616" s="15" customFormat="1">
      <c r="A616" s="15"/>
      <c r="B616" s="247"/>
      <c r="C616" s="248"/>
      <c r="D616" s="210" t="s">
        <v>175</v>
      </c>
      <c r="E616" s="249" t="s">
        <v>19</v>
      </c>
      <c r="F616" s="250" t="s">
        <v>851</v>
      </c>
      <c r="G616" s="248"/>
      <c r="H616" s="249" t="s">
        <v>19</v>
      </c>
      <c r="I616" s="251"/>
      <c r="J616" s="248"/>
      <c r="K616" s="248"/>
      <c r="L616" s="252"/>
      <c r="M616" s="253"/>
      <c r="N616" s="254"/>
      <c r="O616" s="254"/>
      <c r="P616" s="254"/>
      <c r="Q616" s="254"/>
      <c r="R616" s="254"/>
      <c r="S616" s="254"/>
      <c r="T616" s="254"/>
      <c r="U616" s="255"/>
      <c r="V616" s="15"/>
      <c r="W616" s="15"/>
      <c r="X616" s="15"/>
      <c r="Y616" s="15"/>
      <c r="Z616" s="15"/>
      <c r="AA616" s="15"/>
      <c r="AB616" s="15"/>
      <c r="AC616" s="15"/>
      <c r="AD616" s="15"/>
      <c r="AE616" s="15"/>
      <c r="AT616" s="256" t="s">
        <v>175</v>
      </c>
      <c r="AU616" s="256" t="s">
        <v>80</v>
      </c>
      <c r="AV616" s="15" t="s">
        <v>78</v>
      </c>
      <c r="AW616" s="15" t="s">
        <v>35</v>
      </c>
      <c r="AX616" s="15" t="s">
        <v>73</v>
      </c>
      <c r="AY616" s="256" t="s">
        <v>130</v>
      </c>
    </row>
    <row r="617" s="15" customFormat="1">
      <c r="A617" s="15"/>
      <c r="B617" s="247"/>
      <c r="C617" s="248"/>
      <c r="D617" s="210" t="s">
        <v>175</v>
      </c>
      <c r="E617" s="249" t="s">
        <v>19</v>
      </c>
      <c r="F617" s="250" t="s">
        <v>786</v>
      </c>
      <c r="G617" s="248"/>
      <c r="H617" s="249" t="s">
        <v>19</v>
      </c>
      <c r="I617" s="251"/>
      <c r="J617" s="248"/>
      <c r="K617" s="248"/>
      <c r="L617" s="252"/>
      <c r="M617" s="253"/>
      <c r="N617" s="254"/>
      <c r="O617" s="254"/>
      <c r="P617" s="254"/>
      <c r="Q617" s="254"/>
      <c r="R617" s="254"/>
      <c r="S617" s="254"/>
      <c r="T617" s="254"/>
      <c r="U617" s="255"/>
      <c r="V617" s="15"/>
      <c r="W617" s="15"/>
      <c r="X617" s="15"/>
      <c r="Y617" s="15"/>
      <c r="Z617" s="15"/>
      <c r="AA617" s="15"/>
      <c r="AB617" s="15"/>
      <c r="AC617" s="15"/>
      <c r="AD617" s="15"/>
      <c r="AE617" s="15"/>
      <c r="AT617" s="256" t="s">
        <v>175</v>
      </c>
      <c r="AU617" s="256" t="s">
        <v>80</v>
      </c>
      <c r="AV617" s="15" t="s">
        <v>78</v>
      </c>
      <c r="AW617" s="15" t="s">
        <v>35</v>
      </c>
      <c r="AX617" s="15" t="s">
        <v>73</v>
      </c>
      <c r="AY617" s="256" t="s">
        <v>130</v>
      </c>
    </row>
    <row r="618" s="15" customFormat="1">
      <c r="A618" s="15"/>
      <c r="B618" s="247"/>
      <c r="C618" s="248"/>
      <c r="D618" s="210" t="s">
        <v>175</v>
      </c>
      <c r="E618" s="249" t="s">
        <v>19</v>
      </c>
      <c r="F618" s="250" t="s">
        <v>787</v>
      </c>
      <c r="G618" s="248"/>
      <c r="H618" s="249" t="s">
        <v>19</v>
      </c>
      <c r="I618" s="251"/>
      <c r="J618" s="248"/>
      <c r="K618" s="248"/>
      <c r="L618" s="252"/>
      <c r="M618" s="253"/>
      <c r="N618" s="254"/>
      <c r="O618" s="254"/>
      <c r="P618" s="254"/>
      <c r="Q618" s="254"/>
      <c r="R618" s="254"/>
      <c r="S618" s="254"/>
      <c r="T618" s="254"/>
      <c r="U618" s="255"/>
      <c r="V618" s="15"/>
      <c r="W618" s="15"/>
      <c r="X618" s="15"/>
      <c r="Y618" s="15"/>
      <c r="Z618" s="15"/>
      <c r="AA618" s="15"/>
      <c r="AB618" s="15"/>
      <c r="AC618" s="15"/>
      <c r="AD618" s="15"/>
      <c r="AE618" s="15"/>
      <c r="AT618" s="256" t="s">
        <v>175</v>
      </c>
      <c r="AU618" s="256" t="s">
        <v>80</v>
      </c>
      <c r="AV618" s="15" t="s">
        <v>78</v>
      </c>
      <c r="AW618" s="15" t="s">
        <v>35</v>
      </c>
      <c r="AX618" s="15" t="s">
        <v>73</v>
      </c>
      <c r="AY618" s="256" t="s">
        <v>130</v>
      </c>
    </row>
    <row r="619" s="15" customFormat="1">
      <c r="A619" s="15"/>
      <c r="B619" s="247"/>
      <c r="C619" s="248"/>
      <c r="D619" s="210" t="s">
        <v>175</v>
      </c>
      <c r="E619" s="249" t="s">
        <v>19</v>
      </c>
      <c r="F619" s="250" t="s">
        <v>788</v>
      </c>
      <c r="G619" s="248"/>
      <c r="H619" s="249" t="s">
        <v>19</v>
      </c>
      <c r="I619" s="251"/>
      <c r="J619" s="248"/>
      <c r="K619" s="248"/>
      <c r="L619" s="252"/>
      <c r="M619" s="253"/>
      <c r="N619" s="254"/>
      <c r="O619" s="254"/>
      <c r="P619" s="254"/>
      <c r="Q619" s="254"/>
      <c r="R619" s="254"/>
      <c r="S619" s="254"/>
      <c r="T619" s="254"/>
      <c r="U619" s="255"/>
      <c r="V619" s="15"/>
      <c r="W619" s="15"/>
      <c r="X619" s="15"/>
      <c r="Y619" s="15"/>
      <c r="Z619" s="15"/>
      <c r="AA619" s="15"/>
      <c r="AB619" s="15"/>
      <c r="AC619" s="15"/>
      <c r="AD619" s="15"/>
      <c r="AE619" s="15"/>
      <c r="AT619" s="256" t="s">
        <v>175</v>
      </c>
      <c r="AU619" s="256" t="s">
        <v>80</v>
      </c>
      <c r="AV619" s="15" t="s">
        <v>78</v>
      </c>
      <c r="AW619" s="15" t="s">
        <v>35</v>
      </c>
      <c r="AX619" s="15" t="s">
        <v>73</v>
      </c>
      <c r="AY619" s="256" t="s">
        <v>130</v>
      </c>
    </row>
    <row r="620" s="15" customFormat="1">
      <c r="A620" s="15"/>
      <c r="B620" s="247"/>
      <c r="C620" s="248"/>
      <c r="D620" s="210" t="s">
        <v>175</v>
      </c>
      <c r="E620" s="249" t="s">
        <v>19</v>
      </c>
      <c r="F620" s="250" t="s">
        <v>789</v>
      </c>
      <c r="G620" s="248"/>
      <c r="H620" s="249" t="s">
        <v>19</v>
      </c>
      <c r="I620" s="251"/>
      <c r="J620" s="248"/>
      <c r="K620" s="248"/>
      <c r="L620" s="252"/>
      <c r="M620" s="253"/>
      <c r="N620" s="254"/>
      <c r="O620" s="254"/>
      <c r="P620" s="254"/>
      <c r="Q620" s="254"/>
      <c r="R620" s="254"/>
      <c r="S620" s="254"/>
      <c r="T620" s="254"/>
      <c r="U620" s="255"/>
      <c r="V620" s="15"/>
      <c r="W620" s="15"/>
      <c r="X620" s="15"/>
      <c r="Y620" s="15"/>
      <c r="Z620" s="15"/>
      <c r="AA620" s="15"/>
      <c r="AB620" s="15"/>
      <c r="AC620" s="15"/>
      <c r="AD620" s="15"/>
      <c r="AE620" s="15"/>
      <c r="AT620" s="256" t="s">
        <v>175</v>
      </c>
      <c r="AU620" s="256" t="s">
        <v>80</v>
      </c>
      <c r="AV620" s="15" t="s">
        <v>78</v>
      </c>
      <c r="AW620" s="15" t="s">
        <v>35</v>
      </c>
      <c r="AX620" s="15" t="s">
        <v>73</v>
      </c>
      <c r="AY620" s="256" t="s">
        <v>130</v>
      </c>
    </row>
    <row r="621" s="15" customFormat="1">
      <c r="A621" s="15"/>
      <c r="B621" s="247"/>
      <c r="C621" s="248"/>
      <c r="D621" s="210" t="s">
        <v>175</v>
      </c>
      <c r="E621" s="249" t="s">
        <v>19</v>
      </c>
      <c r="F621" s="250" t="s">
        <v>852</v>
      </c>
      <c r="G621" s="248"/>
      <c r="H621" s="249" t="s">
        <v>19</v>
      </c>
      <c r="I621" s="251"/>
      <c r="J621" s="248"/>
      <c r="K621" s="248"/>
      <c r="L621" s="252"/>
      <c r="M621" s="253"/>
      <c r="N621" s="254"/>
      <c r="O621" s="254"/>
      <c r="P621" s="254"/>
      <c r="Q621" s="254"/>
      <c r="R621" s="254"/>
      <c r="S621" s="254"/>
      <c r="T621" s="254"/>
      <c r="U621" s="255"/>
      <c r="V621" s="15"/>
      <c r="W621" s="15"/>
      <c r="X621" s="15"/>
      <c r="Y621" s="15"/>
      <c r="Z621" s="15"/>
      <c r="AA621" s="15"/>
      <c r="AB621" s="15"/>
      <c r="AC621" s="15"/>
      <c r="AD621" s="15"/>
      <c r="AE621" s="15"/>
      <c r="AT621" s="256" t="s">
        <v>175</v>
      </c>
      <c r="AU621" s="256" t="s">
        <v>80</v>
      </c>
      <c r="AV621" s="15" t="s">
        <v>78</v>
      </c>
      <c r="AW621" s="15" t="s">
        <v>35</v>
      </c>
      <c r="AX621" s="15" t="s">
        <v>73</v>
      </c>
      <c r="AY621" s="256" t="s">
        <v>130</v>
      </c>
    </row>
    <row r="622" s="15" customFormat="1">
      <c r="A622" s="15"/>
      <c r="B622" s="247"/>
      <c r="C622" s="248"/>
      <c r="D622" s="210" t="s">
        <v>175</v>
      </c>
      <c r="E622" s="249" t="s">
        <v>19</v>
      </c>
      <c r="F622" s="250" t="s">
        <v>853</v>
      </c>
      <c r="G622" s="248"/>
      <c r="H622" s="249" t="s">
        <v>19</v>
      </c>
      <c r="I622" s="251"/>
      <c r="J622" s="248"/>
      <c r="K622" s="248"/>
      <c r="L622" s="252"/>
      <c r="M622" s="253"/>
      <c r="N622" s="254"/>
      <c r="O622" s="254"/>
      <c r="P622" s="254"/>
      <c r="Q622" s="254"/>
      <c r="R622" s="254"/>
      <c r="S622" s="254"/>
      <c r="T622" s="254"/>
      <c r="U622" s="255"/>
      <c r="V622" s="15"/>
      <c r="W622" s="15"/>
      <c r="X622" s="15"/>
      <c r="Y622" s="15"/>
      <c r="Z622" s="15"/>
      <c r="AA622" s="15"/>
      <c r="AB622" s="15"/>
      <c r="AC622" s="15"/>
      <c r="AD622" s="15"/>
      <c r="AE622" s="15"/>
      <c r="AT622" s="256" t="s">
        <v>175</v>
      </c>
      <c r="AU622" s="256" t="s">
        <v>80</v>
      </c>
      <c r="AV622" s="15" t="s">
        <v>78</v>
      </c>
      <c r="AW622" s="15" t="s">
        <v>35</v>
      </c>
      <c r="AX622" s="15" t="s">
        <v>73</v>
      </c>
      <c r="AY622" s="256" t="s">
        <v>130</v>
      </c>
    </row>
    <row r="623" s="15" customFormat="1">
      <c r="A623" s="15"/>
      <c r="B623" s="247"/>
      <c r="C623" s="248"/>
      <c r="D623" s="210" t="s">
        <v>175</v>
      </c>
      <c r="E623" s="249" t="s">
        <v>19</v>
      </c>
      <c r="F623" s="250" t="s">
        <v>854</v>
      </c>
      <c r="G623" s="248"/>
      <c r="H623" s="249" t="s">
        <v>19</v>
      </c>
      <c r="I623" s="251"/>
      <c r="J623" s="248"/>
      <c r="K623" s="248"/>
      <c r="L623" s="252"/>
      <c r="M623" s="253"/>
      <c r="N623" s="254"/>
      <c r="O623" s="254"/>
      <c r="P623" s="254"/>
      <c r="Q623" s="254"/>
      <c r="R623" s="254"/>
      <c r="S623" s="254"/>
      <c r="T623" s="254"/>
      <c r="U623" s="255"/>
      <c r="V623" s="15"/>
      <c r="W623" s="15"/>
      <c r="X623" s="15"/>
      <c r="Y623" s="15"/>
      <c r="Z623" s="15"/>
      <c r="AA623" s="15"/>
      <c r="AB623" s="15"/>
      <c r="AC623" s="15"/>
      <c r="AD623" s="15"/>
      <c r="AE623" s="15"/>
      <c r="AT623" s="256" t="s">
        <v>175</v>
      </c>
      <c r="AU623" s="256" t="s">
        <v>80</v>
      </c>
      <c r="AV623" s="15" t="s">
        <v>78</v>
      </c>
      <c r="AW623" s="15" t="s">
        <v>35</v>
      </c>
      <c r="AX623" s="15" t="s">
        <v>73</v>
      </c>
      <c r="AY623" s="256" t="s">
        <v>130</v>
      </c>
    </row>
    <row r="624" s="15" customFormat="1">
      <c r="A624" s="15"/>
      <c r="B624" s="247"/>
      <c r="C624" s="248"/>
      <c r="D624" s="210" t="s">
        <v>175</v>
      </c>
      <c r="E624" s="249" t="s">
        <v>19</v>
      </c>
      <c r="F624" s="250" t="s">
        <v>786</v>
      </c>
      <c r="G624" s="248"/>
      <c r="H624" s="249" t="s">
        <v>19</v>
      </c>
      <c r="I624" s="251"/>
      <c r="J624" s="248"/>
      <c r="K624" s="248"/>
      <c r="L624" s="252"/>
      <c r="M624" s="253"/>
      <c r="N624" s="254"/>
      <c r="O624" s="254"/>
      <c r="P624" s="254"/>
      <c r="Q624" s="254"/>
      <c r="R624" s="254"/>
      <c r="S624" s="254"/>
      <c r="T624" s="254"/>
      <c r="U624" s="255"/>
      <c r="V624" s="15"/>
      <c r="W624" s="15"/>
      <c r="X624" s="15"/>
      <c r="Y624" s="15"/>
      <c r="Z624" s="15"/>
      <c r="AA624" s="15"/>
      <c r="AB624" s="15"/>
      <c r="AC624" s="15"/>
      <c r="AD624" s="15"/>
      <c r="AE624" s="15"/>
      <c r="AT624" s="256" t="s">
        <v>175</v>
      </c>
      <c r="AU624" s="256" t="s">
        <v>80</v>
      </c>
      <c r="AV624" s="15" t="s">
        <v>78</v>
      </c>
      <c r="AW624" s="15" t="s">
        <v>35</v>
      </c>
      <c r="AX624" s="15" t="s">
        <v>73</v>
      </c>
      <c r="AY624" s="256" t="s">
        <v>130</v>
      </c>
    </row>
    <row r="625" s="15" customFormat="1">
      <c r="A625" s="15"/>
      <c r="B625" s="247"/>
      <c r="C625" s="248"/>
      <c r="D625" s="210" t="s">
        <v>175</v>
      </c>
      <c r="E625" s="249" t="s">
        <v>19</v>
      </c>
      <c r="F625" s="250" t="s">
        <v>787</v>
      </c>
      <c r="G625" s="248"/>
      <c r="H625" s="249" t="s">
        <v>19</v>
      </c>
      <c r="I625" s="251"/>
      <c r="J625" s="248"/>
      <c r="K625" s="248"/>
      <c r="L625" s="252"/>
      <c r="M625" s="253"/>
      <c r="N625" s="254"/>
      <c r="O625" s="254"/>
      <c r="P625" s="254"/>
      <c r="Q625" s="254"/>
      <c r="R625" s="254"/>
      <c r="S625" s="254"/>
      <c r="T625" s="254"/>
      <c r="U625" s="255"/>
      <c r="V625" s="15"/>
      <c r="W625" s="15"/>
      <c r="X625" s="15"/>
      <c r="Y625" s="15"/>
      <c r="Z625" s="15"/>
      <c r="AA625" s="15"/>
      <c r="AB625" s="15"/>
      <c r="AC625" s="15"/>
      <c r="AD625" s="15"/>
      <c r="AE625" s="15"/>
      <c r="AT625" s="256" t="s">
        <v>175</v>
      </c>
      <c r="AU625" s="256" t="s">
        <v>80</v>
      </c>
      <c r="AV625" s="15" t="s">
        <v>78</v>
      </c>
      <c r="AW625" s="15" t="s">
        <v>35</v>
      </c>
      <c r="AX625" s="15" t="s">
        <v>73</v>
      </c>
      <c r="AY625" s="256" t="s">
        <v>130</v>
      </c>
    </row>
    <row r="626" s="15" customFormat="1">
      <c r="A626" s="15"/>
      <c r="B626" s="247"/>
      <c r="C626" s="248"/>
      <c r="D626" s="210" t="s">
        <v>175</v>
      </c>
      <c r="E626" s="249" t="s">
        <v>19</v>
      </c>
      <c r="F626" s="250" t="s">
        <v>788</v>
      </c>
      <c r="G626" s="248"/>
      <c r="H626" s="249" t="s">
        <v>19</v>
      </c>
      <c r="I626" s="251"/>
      <c r="J626" s="248"/>
      <c r="K626" s="248"/>
      <c r="L626" s="252"/>
      <c r="M626" s="253"/>
      <c r="N626" s="254"/>
      <c r="O626" s="254"/>
      <c r="P626" s="254"/>
      <c r="Q626" s="254"/>
      <c r="R626" s="254"/>
      <c r="S626" s="254"/>
      <c r="T626" s="254"/>
      <c r="U626" s="255"/>
      <c r="V626" s="15"/>
      <c r="W626" s="15"/>
      <c r="X626" s="15"/>
      <c r="Y626" s="15"/>
      <c r="Z626" s="15"/>
      <c r="AA626" s="15"/>
      <c r="AB626" s="15"/>
      <c r="AC626" s="15"/>
      <c r="AD626" s="15"/>
      <c r="AE626" s="15"/>
      <c r="AT626" s="256" t="s">
        <v>175</v>
      </c>
      <c r="AU626" s="256" t="s">
        <v>80</v>
      </c>
      <c r="AV626" s="15" t="s">
        <v>78</v>
      </c>
      <c r="AW626" s="15" t="s">
        <v>35</v>
      </c>
      <c r="AX626" s="15" t="s">
        <v>73</v>
      </c>
      <c r="AY626" s="256" t="s">
        <v>130</v>
      </c>
    </row>
    <row r="627" s="15" customFormat="1">
      <c r="A627" s="15"/>
      <c r="B627" s="247"/>
      <c r="C627" s="248"/>
      <c r="D627" s="210" t="s">
        <v>175</v>
      </c>
      <c r="E627" s="249" t="s">
        <v>19</v>
      </c>
      <c r="F627" s="250" t="s">
        <v>793</v>
      </c>
      <c r="G627" s="248"/>
      <c r="H627" s="249" t="s">
        <v>19</v>
      </c>
      <c r="I627" s="251"/>
      <c r="J627" s="248"/>
      <c r="K627" s="248"/>
      <c r="L627" s="252"/>
      <c r="M627" s="253"/>
      <c r="N627" s="254"/>
      <c r="O627" s="254"/>
      <c r="P627" s="254"/>
      <c r="Q627" s="254"/>
      <c r="R627" s="254"/>
      <c r="S627" s="254"/>
      <c r="T627" s="254"/>
      <c r="U627" s="255"/>
      <c r="V627" s="15"/>
      <c r="W627" s="15"/>
      <c r="X627" s="15"/>
      <c r="Y627" s="15"/>
      <c r="Z627" s="15"/>
      <c r="AA627" s="15"/>
      <c r="AB627" s="15"/>
      <c r="AC627" s="15"/>
      <c r="AD627" s="15"/>
      <c r="AE627" s="15"/>
      <c r="AT627" s="256" t="s">
        <v>175</v>
      </c>
      <c r="AU627" s="256" t="s">
        <v>80</v>
      </c>
      <c r="AV627" s="15" t="s">
        <v>78</v>
      </c>
      <c r="AW627" s="15" t="s">
        <v>35</v>
      </c>
      <c r="AX627" s="15" t="s">
        <v>73</v>
      </c>
      <c r="AY627" s="256" t="s">
        <v>130</v>
      </c>
    </row>
    <row r="628" s="15" customFormat="1">
      <c r="A628" s="15"/>
      <c r="B628" s="247"/>
      <c r="C628" s="248"/>
      <c r="D628" s="210" t="s">
        <v>175</v>
      </c>
      <c r="E628" s="249" t="s">
        <v>19</v>
      </c>
      <c r="F628" s="250" t="s">
        <v>794</v>
      </c>
      <c r="G628" s="248"/>
      <c r="H628" s="249" t="s">
        <v>19</v>
      </c>
      <c r="I628" s="251"/>
      <c r="J628" s="248"/>
      <c r="K628" s="248"/>
      <c r="L628" s="252"/>
      <c r="M628" s="253"/>
      <c r="N628" s="254"/>
      <c r="O628" s="254"/>
      <c r="P628" s="254"/>
      <c r="Q628" s="254"/>
      <c r="R628" s="254"/>
      <c r="S628" s="254"/>
      <c r="T628" s="254"/>
      <c r="U628" s="255"/>
      <c r="V628" s="15"/>
      <c r="W628" s="15"/>
      <c r="X628" s="15"/>
      <c r="Y628" s="15"/>
      <c r="Z628" s="15"/>
      <c r="AA628" s="15"/>
      <c r="AB628" s="15"/>
      <c r="AC628" s="15"/>
      <c r="AD628" s="15"/>
      <c r="AE628" s="15"/>
      <c r="AT628" s="256" t="s">
        <v>175</v>
      </c>
      <c r="AU628" s="256" t="s">
        <v>80</v>
      </c>
      <c r="AV628" s="15" t="s">
        <v>78</v>
      </c>
      <c r="AW628" s="15" t="s">
        <v>35</v>
      </c>
      <c r="AX628" s="15" t="s">
        <v>73</v>
      </c>
      <c r="AY628" s="256" t="s">
        <v>130</v>
      </c>
    </row>
    <row r="629" s="15" customFormat="1">
      <c r="A629" s="15"/>
      <c r="B629" s="247"/>
      <c r="C629" s="248"/>
      <c r="D629" s="210" t="s">
        <v>175</v>
      </c>
      <c r="E629" s="249" t="s">
        <v>19</v>
      </c>
      <c r="F629" s="250" t="s">
        <v>855</v>
      </c>
      <c r="G629" s="248"/>
      <c r="H629" s="249" t="s">
        <v>19</v>
      </c>
      <c r="I629" s="251"/>
      <c r="J629" s="248"/>
      <c r="K629" s="248"/>
      <c r="L629" s="252"/>
      <c r="M629" s="253"/>
      <c r="N629" s="254"/>
      <c r="O629" s="254"/>
      <c r="P629" s="254"/>
      <c r="Q629" s="254"/>
      <c r="R629" s="254"/>
      <c r="S629" s="254"/>
      <c r="T629" s="254"/>
      <c r="U629" s="255"/>
      <c r="V629" s="15"/>
      <c r="W629" s="15"/>
      <c r="X629" s="15"/>
      <c r="Y629" s="15"/>
      <c r="Z629" s="15"/>
      <c r="AA629" s="15"/>
      <c r="AB629" s="15"/>
      <c r="AC629" s="15"/>
      <c r="AD629" s="15"/>
      <c r="AE629" s="15"/>
      <c r="AT629" s="256" t="s">
        <v>175</v>
      </c>
      <c r="AU629" s="256" t="s">
        <v>80</v>
      </c>
      <c r="AV629" s="15" t="s">
        <v>78</v>
      </c>
      <c r="AW629" s="15" t="s">
        <v>35</v>
      </c>
      <c r="AX629" s="15" t="s">
        <v>73</v>
      </c>
      <c r="AY629" s="256" t="s">
        <v>130</v>
      </c>
    </row>
    <row r="630" s="15" customFormat="1">
      <c r="A630" s="15"/>
      <c r="B630" s="247"/>
      <c r="C630" s="248"/>
      <c r="D630" s="210" t="s">
        <v>175</v>
      </c>
      <c r="E630" s="249" t="s">
        <v>19</v>
      </c>
      <c r="F630" s="250" t="s">
        <v>856</v>
      </c>
      <c r="G630" s="248"/>
      <c r="H630" s="249" t="s">
        <v>19</v>
      </c>
      <c r="I630" s="251"/>
      <c r="J630" s="248"/>
      <c r="K630" s="248"/>
      <c r="L630" s="252"/>
      <c r="M630" s="253"/>
      <c r="N630" s="254"/>
      <c r="O630" s="254"/>
      <c r="P630" s="254"/>
      <c r="Q630" s="254"/>
      <c r="R630" s="254"/>
      <c r="S630" s="254"/>
      <c r="T630" s="254"/>
      <c r="U630" s="255"/>
      <c r="V630" s="15"/>
      <c r="W630" s="15"/>
      <c r="X630" s="15"/>
      <c r="Y630" s="15"/>
      <c r="Z630" s="15"/>
      <c r="AA630" s="15"/>
      <c r="AB630" s="15"/>
      <c r="AC630" s="15"/>
      <c r="AD630" s="15"/>
      <c r="AE630" s="15"/>
      <c r="AT630" s="256" t="s">
        <v>175</v>
      </c>
      <c r="AU630" s="256" t="s">
        <v>80</v>
      </c>
      <c r="AV630" s="15" t="s">
        <v>78</v>
      </c>
      <c r="AW630" s="15" t="s">
        <v>35</v>
      </c>
      <c r="AX630" s="15" t="s">
        <v>73</v>
      </c>
      <c r="AY630" s="256" t="s">
        <v>130</v>
      </c>
    </row>
    <row r="631" s="15" customFormat="1">
      <c r="A631" s="15"/>
      <c r="B631" s="247"/>
      <c r="C631" s="248"/>
      <c r="D631" s="210" t="s">
        <v>175</v>
      </c>
      <c r="E631" s="249" t="s">
        <v>19</v>
      </c>
      <c r="F631" s="250" t="s">
        <v>857</v>
      </c>
      <c r="G631" s="248"/>
      <c r="H631" s="249" t="s">
        <v>19</v>
      </c>
      <c r="I631" s="251"/>
      <c r="J631" s="248"/>
      <c r="K631" s="248"/>
      <c r="L631" s="252"/>
      <c r="M631" s="253"/>
      <c r="N631" s="254"/>
      <c r="O631" s="254"/>
      <c r="P631" s="254"/>
      <c r="Q631" s="254"/>
      <c r="R631" s="254"/>
      <c r="S631" s="254"/>
      <c r="T631" s="254"/>
      <c r="U631" s="255"/>
      <c r="V631" s="15"/>
      <c r="W631" s="15"/>
      <c r="X631" s="15"/>
      <c r="Y631" s="15"/>
      <c r="Z631" s="15"/>
      <c r="AA631" s="15"/>
      <c r="AB631" s="15"/>
      <c r="AC631" s="15"/>
      <c r="AD631" s="15"/>
      <c r="AE631" s="15"/>
      <c r="AT631" s="256" t="s">
        <v>175</v>
      </c>
      <c r="AU631" s="256" t="s">
        <v>80</v>
      </c>
      <c r="AV631" s="15" t="s">
        <v>78</v>
      </c>
      <c r="AW631" s="15" t="s">
        <v>35</v>
      </c>
      <c r="AX631" s="15" t="s">
        <v>73</v>
      </c>
      <c r="AY631" s="256" t="s">
        <v>130</v>
      </c>
    </row>
    <row r="632" s="13" customFormat="1">
      <c r="A632" s="13"/>
      <c r="B632" s="225"/>
      <c r="C632" s="226"/>
      <c r="D632" s="210" t="s">
        <v>175</v>
      </c>
      <c r="E632" s="227" t="s">
        <v>19</v>
      </c>
      <c r="F632" s="228" t="s">
        <v>80</v>
      </c>
      <c r="G632" s="226"/>
      <c r="H632" s="229">
        <v>2</v>
      </c>
      <c r="I632" s="230"/>
      <c r="J632" s="226"/>
      <c r="K632" s="226"/>
      <c r="L632" s="231"/>
      <c r="M632" s="232"/>
      <c r="N632" s="233"/>
      <c r="O632" s="233"/>
      <c r="P632" s="233"/>
      <c r="Q632" s="233"/>
      <c r="R632" s="233"/>
      <c r="S632" s="233"/>
      <c r="T632" s="233"/>
      <c r="U632" s="234"/>
      <c r="V632" s="13"/>
      <c r="W632" s="13"/>
      <c r="X632" s="13"/>
      <c r="Y632" s="13"/>
      <c r="Z632" s="13"/>
      <c r="AA632" s="13"/>
      <c r="AB632" s="13"/>
      <c r="AC632" s="13"/>
      <c r="AD632" s="13"/>
      <c r="AE632" s="13"/>
      <c r="AT632" s="235" t="s">
        <v>175</v>
      </c>
      <c r="AU632" s="235" t="s">
        <v>80</v>
      </c>
      <c r="AV632" s="13" t="s">
        <v>80</v>
      </c>
      <c r="AW632" s="13" t="s">
        <v>35</v>
      </c>
      <c r="AX632" s="13" t="s">
        <v>78</v>
      </c>
      <c r="AY632" s="235" t="s">
        <v>130</v>
      </c>
    </row>
    <row r="633" s="2" customFormat="1" ht="16.5" customHeight="1">
      <c r="A633" s="39"/>
      <c r="B633" s="40"/>
      <c r="C633" s="197" t="s">
        <v>858</v>
      </c>
      <c r="D633" s="197" t="s">
        <v>132</v>
      </c>
      <c r="E633" s="198" t="s">
        <v>859</v>
      </c>
      <c r="F633" s="199" t="s">
        <v>860</v>
      </c>
      <c r="G633" s="200" t="s">
        <v>395</v>
      </c>
      <c r="H633" s="259"/>
      <c r="I633" s="202"/>
      <c r="J633" s="203">
        <f>ROUND(I633*H633,2)</f>
        <v>0</v>
      </c>
      <c r="K633" s="199" t="s">
        <v>216</v>
      </c>
      <c r="L633" s="45"/>
      <c r="M633" s="204" t="s">
        <v>19</v>
      </c>
      <c r="N633" s="205" t="s">
        <v>44</v>
      </c>
      <c r="O633" s="85"/>
      <c r="P633" s="206">
        <f>O633*H633</f>
        <v>0</v>
      </c>
      <c r="Q633" s="206">
        <v>0</v>
      </c>
      <c r="R633" s="206">
        <f>Q633*H633</f>
        <v>0</v>
      </c>
      <c r="S633" s="206">
        <v>0</v>
      </c>
      <c r="T633" s="206">
        <f>S633*H633</f>
        <v>0</v>
      </c>
      <c r="U633" s="207" t="s">
        <v>19</v>
      </c>
      <c r="V633" s="39"/>
      <c r="W633" s="39"/>
      <c r="X633" s="39"/>
      <c r="Y633" s="39"/>
      <c r="Z633" s="39"/>
      <c r="AA633" s="39"/>
      <c r="AB633" s="39"/>
      <c r="AC633" s="39"/>
      <c r="AD633" s="39"/>
      <c r="AE633" s="39"/>
      <c r="AR633" s="208" t="s">
        <v>208</v>
      </c>
      <c r="AT633" s="208" t="s">
        <v>132</v>
      </c>
      <c r="AU633" s="208" t="s">
        <v>80</v>
      </c>
      <c r="AY633" s="18" t="s">
        <v>130</v>
      </c>
      <c r="BE633" s="209">
        <f>IF(N633="základní",J633,0)</f>
        <v>0</v>
      </c>
      <c r="BF633" s="209">
        <f>IF(N633="snížená",J633,0)</f>
        <v>0</v>
      </c>
      <c r="BG633" s="209">
        <f>IF(N633="zákl. přenesená",J633,0)</f>
        <v>0</v>
      </c>
      <c r="BH633" s="209">
        <f>IF(N633="sníž. přenesená",J633,0)</f>
        <v>0</v>
      </c>
      <c r="BI633" s="209">
        <f>IF(N633="nulová",J633,0)</f>
        <v>0</v>
      </c>
      <c r="BJ633" s="18" t="s">
        <v>78</v>
      </c>
      <c r="BK633" s="209">
        <f>ROUND(I633*H633,2)</f>
        <v>0</v>
      </c>
      <c r="BL633" s="18" t="s">
        <v>208</v>
      </c>
      <c r="BM633" s="208" t="s">
        <v>861</v>
      </c>
    </row>
    <row r="634" s="2" customFormat="1">
      <c r="A634" s="39"/>
      <c r="B634" s="40"/>
      <c r="C634" s="41"/>
      <c r="D634" s="210" t="s">
        <v>138</v>
      </c>
      <c r="E634" s="41"/>
      <c r="F634" s="211" t="s">
        <v>862</v>
      </c>
      <c r="G634" s="41"/>
      <c r="H634" s="41"/>
      <c r="I634" s="212"/>
      <c r="J634" s="41"/>
      <c r="K634" s="41"/>
      <c r="L634" s="45"/>
      <c r="M634" s="213"/>
      <c r="N634" s="214"/>
      <c r="O634" s="85"/>
      <c r="P634" s="85"/>
      <c r="Q634" s="85"/>
      <c r="R634" s="85"/>
      <c r="S634" s="85"/>
      <c r="T634" s="85"/>
      <c r="U634" s="86"/>
      <c r="V634" s="39"/>
      <c r="W634" s="39"/>
      <c r="X634" s="39"/>
      <c r="Y634" s="39"/>
      <c r="Z634" s="39"/>
      <c r="AA634" s="39"/>
      <c r="AB634" s="39"/>
      <c r="AC634" s="39"/>
      <c r="AD634" s="39"/>
      <c r="AE634" s="39"/>
      <c r="AT634" s="18" t="s">
        <v>138</v>
      </c>
      <c r="AU634" s="18" t="s">
        <v>80</v>
      </c>
    </row>
    <row r="635" s="2" customFormat="1">
      <c r="A635" s="39"/>
      <c r="B635" s="40"/>
      <c r="C635" s="41"/>
      <c r="D635" s="257" t="s">
        <v>219</v>
      </c>
      <c r="E635" s="41"/>
      <c r="F635" s="258" t="s">
        <v>863</v>
      </c>
      <c r="G635" s="41"/>
      <c r="H635" s="41"/>
      <c r="I635" s="212"/>
      <c r="J635" s="41"/>
      <c r="K635" s="41"/>
      <c r="L635" s="45"/>
      <c r="M635" s="213"/>
      <c r="N635" s="214"/>
      <c r="O635" s="85"/>
      <c r="P635" s="85"/>
      <c r="Q635" s="85"/>
      <c r="R635" s="85"/>
      <c r="S635" s="85"/>
      <c r="T635" s="85"/>
      <c r="U635" s="86"/>
      <c r="V635" s="39"/>
      <c r="W635" s="39"/>
      <c r="X635" s="39"/>
      <c r="Y635" s="39"/>
      <c r="Z635" s="39"/>
      <c r="AA635" s="39"/>
      <c r="AB635" s="39"/>
      <c r="AC635" s="39"/>
      <c r="AD635" s="39"/>
      <c r="AE635" s="39"/>
      <c r="AT635" s="18" t="s">
        <v>219</v>
      </c>
      <c r="AU635" s="18" t="s">
        <v>80</v>
      </c>
    </row>
    <row r="636" s="12" customFormat="1" ht="22.8" customHeight="1">
      <c r="A636" s="12"/>
      <c r="B636" s="181"/>
      <c r="C636" s="182"/>
      <c r="D636" s="183" t="s">
        <v>72</v>
      </c>
      <c r="E636" s="195" t="s">
        <v>864</v>
      </c>
      <c r="F636" s="195" t="s">
        <v>865</v>
      </c>
      <c r="G636" s="182"/>
      <c r="H636" s="182"/>
      <c r="I636" s="185"/>
      <c r="J636" s="196">
        <f>BK636</f>
        <v>0</v>
      </c>
      <c r="K636" s="182"/>
      <c r="L636" s="187"/>
      <c r="M636" s="188"/>
      <c r="N636" s="189"/>
      <c r="O636" s="189"/>
      <c r="P636" s="190">
        <f>SUM(P637:P653)</f>
        <v>0</v>
      </c>
      <c r="Q636" s="189"/>
      <c r="R636" s="190">
        <f>SUM(R637:R653)</f>
        <v>0.12533980500000003</v>
      </c>
      <c r="S636" s="189"/>
      <c r="T636" s="190">
        <f>SUM(T637:T653)</f>
        <v>0.37700129000000004</v>
      </c>
      <c r="U636" s="191"/>
      <c r="V636" s="12"/>
      <c r="W636" s="12"/>
      <c r="X636" s="12"/>
      <c r="Y636" s="12"/>
      <c r="Z636" s="12"/>
      <c r="AA636" s="12"/>
      <c r="AB636" s="12"/>
      <c r="AC636" s="12"/>
      <c r="AD636" s="12"/>
      <c r="AE636" s="12"/>
      <c r="AR636" s="192" t="s">
        <v>80</v>
      </c>
      <c r="AT636" s="193" t="s">
        <v>72</v>
      </c>
      <c r="AU636" s="193" t="s">
        <v>78</v>
      </c>
      <c r="AY636" s="192" t="s">
        <v>130</v>
      </c>
      <c r="BK636" s="194">
        <f>SUM(BK637:BK653)</f>
        <v>0</v>
      </c>
    </row>
    <row r="637" s="2" customFormat="1" ht="16.5" customHeight="1">
      <c r="A637" s="39"/>
      <c r="B637" s="40"/>
      <c r="C637" s="197" t="s">
        <v>866</v>
      </c>
      <c r="D637" s="197" t="s">
        <v>132</v>
      </c>
      <c r="E637" s="198" t="s">
        <v>867</v>
      </c>
      <c r="F637" s="199" t="s">
        <v>868</v>
      </c>
      <c r="G637" s="200" t="s">
        <v>135</v>
      </c>
      <c r="H637" s="201">
        <v>0.98999999999999999</v>
      </c>
      <c r="I637" s="202"/>
      <c r="J637" s="203">
        <f>ROUND(I637*H637,2)</f>
        <v>0</v>
      </c>
      <c r="K637" s="199" t="s">
        <v>19</v>
      </c>
      <c r="L637" s="45"/>
      <c r="M637" s="204" t="s">
        <v>19</v>
      </c>
      <c r="N637" s="205" t="s">
        <v>44</v>
      </c>
      <c r="O637" s="85"/>
      <c r="P637" s="206">
        <f>O637*H637</f>
        <v>0</v>
      </c>
      <c r="Q637" s="206">
        <v>0</v>
      </c>
      <c r="R637" s="206">
        <f>Q637*H637</f>
        <v>0</v>
      </c>
      <c r="S637" s="206">
        <v>0.13950000000000001</v>
      </c>
      <c r="T637" s="206">
        <f>S637*H637</f>
        <v>0.13810500000000001</v>
      </c>
      <c r="U637" s="207" t="s">
        <v>19</v>
      </c>
      <c r="V637" s="39"/>
      <c r="W637" s="39"/>
      <c r="X637" s="39"/>
      <c r="Y637" s="39"/>
      <c r="Z637" s="39"/>
      <c r="AA637" s="39"/>
      <c r="AB637" s="39"/>
      <c r="AC637" s="39"/>
      <c r="AD637" s="39"/>
      <c r="AE637" s="39"/>
      <c r="AR637" s="208" t="s">
        <v>208</v>
      </c>
      <c r="AT637" s="208" t="s">
        <v>132</v>
      </c>
      <c r="AU637" s="208" t="s">
        <v>80</v>
      </c>
      <c r="AY637" s="18" t="s">
        <v>130</v>
      </c>
      <c r="BE637" s="209">
        <f>IF(N637="základní",J637,0)</f>
        <v>0</v>
      </c>
      <c r="BF637" s="209">
        <f>IF(N637="snížená",J637,0)</f>
        <v>0</v>
      </c>
      <c r="BG637" s="209">
        <f>IF(N637="zákl. přenesená",J637,0)</f>
        <v>0</v>
      </c>
      <c r="BH637" s="209">
        <f>IF(N637="sníž. přenesená",J637,0)</f>
        <v>0</v>
      </c>
      <c r="BI637" s="209">
        <f>IF(N637="nulová",J637,0)</f>
        <v>0</v>
      </c>
      <c r="BJ637" s="18" t="s">
        <v>78</v>
      </c>
      <c r="BK637" s="209">
        <f>ROUND(I637*H637,2)</f>
        <v>0</v>
      </c>
      <c r="BL637" s="18" t="s">
        <v>208</v>
      </c>
      <c r="BM637" s="208" t="s">
        <v>869</v>
      </c>
    </row>
    <row r="638" s="2" customFormat="1">
      <c r="A638" s="39"/>
      <c r="B638" s="40"/>
      <c r="C638" s="41"/>
      <c r="D638" s="210" t="s">
        <v>138</v>
      </c>
      <c r="E638" s="41"/>
      <c r="F638" s="211" t="s">
        <v>868</v>
      </c>
      <c r="G638" s="41"/>
      <c r="H638" s="41"/>
      <c r="I638" s="212"/>
      <c r="J638" s="41"/>
      <c r="K638" s="41"/>
      <c r="L638" s="45"/>
      <c r="M638" s="213"/>
      <c r="N638" s="214"/>
      <c r="O638" s="85"/>
      <c r="P638" s="85"/>
      <c r="Q638" s="85"/>
      <c r="R638" s="85"/>
      <c r="S638" s="85"/>
      <c r="T638" s="85"/>
      <c r="U638" s="86"/>
      <c r="V638" s="39"/>
      <c r="W638" s="39"/>
      <c r="X638" s="39"/>
      <c r="Y638" s="39"/>
      <c r="Z638" s="39"/>
      <c r="AA638" s="39"/>
      <c r="AB638" s="39"/>
      <c r="AC638" s="39"/>
      <c r="AD638" s="39"/>
      <c r="AE638" s="39"/>
      <c r="AT638" s="18" t="s">
        <v>138</v>
      </c>
      <c r="AU638" s="18" t="s">
        <v>80</v>
      </c>
    </row>
    <row r="639" s="2" customFormat="1" ht="16.5" customHeight="1">
      <c r="A639" s="39"/>
      <c r="B639" s="40"/>
      <c r="C639" s="197" t="s">
        <v>870</v>
      </c>
      <c r="D639" s="197" t="s">
        <v>132</v>
      </c>
      <c r="E639" s="198" t="s">
        <v>871</v>
      </c>
      <c r="F639" s="199" t="s">
        <v>872</v>
      </c>
      <c r="G639" s="200" t="s">
        <v>150</v>
      </c>
      <c r="H639" s="201">
        <v>11</v>
      </c>
      <c r="I639" s="202"/>
      <c r="J639" s="203">
        <f>ROUND(I639*H639,2)</f>
        <v>0</v>
      </c>
      <c r="K639" s="199" t="s">
        <v>19</v>
      </c>
      <c r="L639" s="45"/>
      <c r="M639" s="204" t="s">
        <v>19</v>
      </c>
      <c r="N639" s="205" t="s">
        <v>44</v>
      </c>
      <c r="O639" s="85"/>
      <c r="P639" s="206">
        <f>O639*H639</f>
        <v>0</v>
      </c>
      <c r="Q639" s="206">
        <v>0.00054998000000000004</v>
      </c>
      <c r="R639" s="206">
        <f>Q639*H639</f>
        <v>0.0060497800000000003</v>
      </c>
      <c r="S639" s="206">
        <v>0.0064999999999999997</v>
      </c>
      <c r="T639" s="206">
        <f>S639*H639</f>
        <v>0.071499999999999994</v>
      </c>
      <c r="U639" s="207" t="s">
        <v>19</v>
      </c>
      <c r="V639" s="39"/>
      <c r="W639" s="39"/>
      <c r="X639" s="39"/>
      <c r="Y639" s="39"/>
      <c r="Z639" s="39"/>
      <c r="AA639" s="39"/>
      <c r="AB639" s="39"/>
      <c r="AC639" s="39"/>
      <c r="AD639" s="39"/>
      <c r="AE639" s="39"/>
      <c r="AR639" s="208" t="s">
        <v>208</v>
      </c>
      <c r="AT639" s="208" t="s">
        <v>132</v>
      </c>
      <c r="AU639" s="208" t="s">
        <v>80</v>
      </c>
      <c r="AY639" s="18" t="s">
        <v>130</v>
      </c>
      <c r="BE639" s="209">
        <f>IF(N639="základní",J639,0)</f>
        <v>0</v>
      </c>
      <c r="BF639" s="209">
        <f>IF(N639="snížená",J639,0)</f>
        <v>0</v>
      </c>
      <c r="BG639" s="209">
        <f>IF(N639="zákl. přenesená",J639,0)</f>
        <v>0</v>
      </c>
      <c r="BH639" s="209">
        <f>IF(N639="sníž. přenesená",J639,0)</f>
        <v>0</v>
      </c>
      <c r="BI639" s="209">
        <f>IF(N639="nulová",J639,0)</f>
        <v>0</v>
      </c>
      <c r="BJ639" s="18" t="s">
        <v>78</v>
      </c>
      <c r="BK639" s="209">
        <f>ROUND(I639*H639,2)</f>
        <v>0</v>
      </c>
      <c r="BL639" s="18" t="s">
        <v>208</v>
      </c>
      <c r="BM639" s="208" t="s">
        <v>873</v>
      </c>
    </row>
    <row r="640" s="2" customFormat="1">
      <c r="A640" s="39"/>
      <c r="B640" s="40"/>
      <c r="C640" s="41"/>
      <c r="D640" s="210" t="s">
        <v>138</v>
      </c>
      <c r="E640" s="41"/>
      <c r="F640" s="211" t="s">
        <v>872</v>
      </c>
      <c r="G640" s="41"/>
      <c r="H640" s="41"/>
      <c r="I640" s="212"/>
      <c r="J640" s="41"/>
      <c r="K640" s="41"/>
      <c r="L640" s="45"/>
      <c r="M640" s="213"/>
      <c r="N640" s="214"/>
      <c r="O640" s="85"/>
      <c r="P640" s="85"/>
      <c r="Q640" s="85"/>
      <c r="R640" s="85"/>
      <c r="S640" s="85"/>
      <c r="T640" s="85"/>
      <c r="U640" s="86"/>
      <c r="V640" s="39"/>
      <c r="W640" s="39"/>
      <c r="X640" s="39"/>
      <c r="Y640" s="39"/>
      <c r="Z640" s="39"/>
      <c r="AA640" s="39"/>
      <c r="AB640" s="39"/>
      <c r="AC640" s="39"/>
      <c r="AD640" s="39"/>
      <c r="AE640" s="39"/>
      <c r="AT640" s="18" t="s">
        <v>138</v>
      </c>
      <c r="AU640" s="18" t="s">
        <v>80</v>
      </c>
    </row>
    <row r="641" s="2" customFormat="1" ht="16.5" customHeight="1">
      <c r="A641" s="39"/>
      <c r="B641" s="40"/>
      <c r="C641" s="215" t="s">
        <v>874</v>
      </c>
      <c r="D641" s="215" t="s">
        <v>158</v>
      </c>
      <c r="E641" s="216" t="s">
        <v>875</v>
      </c>
      <c r="F641" s="217" t="s">
        <v>876</v>
      </c>
      <c r="G641" s="218" t="s">
        <v>135</v>
      </c>
      <c r="H641" s="219">
        <v>1.1000000000000001</v>
      </c>
      <c r="I641" s="220"/>
      <c r="J641" s="221">
        <f>ROUND(I641*H641,2)</f>
        <v>0</v>
      </c>
      <c r="K641" s="217" t="s">
        <v>19</v>
      </c>
      <c r="L641" s="222"/>
      <c r="M641" s="223" t="s">
        <v>19</v>
      </c>
      <c r="N641" s="224" t="s">
        <v>44</v>
      </c>
      <c r="O641" s="85"/>
      <c r="P641" s="206">
        <f>O641*H641</f>
        <v>0</v>
      </c>
      <c r="Q641" s="206">
        <v>0.070000000000000007</v>
      </c>
      <c r="R641" s="206">
        <f>Q641*H641</f>
        <v>0.077000000000000013</v>
      </c>
      <c r="S641" s="206">
        <v>0</v>
      </c>
      <c r="T641" s="206">
        <f>S641*H641</f>
        <v>0</v>
      </c>
      <c r="U641" s="207" t="s">
        <v>19</v>
      </c>
      <c r="V641" s="39"/>
      <c r="W641" s="39"/>
      <c r="X641" s="39"/>
      <c r="Y641" s="39"/>
      <c r="Z641" s="39"/>
      <c r="AA641" s="39"/>
      <c r="AB641" s="39"/>
      <c r="AC641" s="39"/>
      <c r="AD641" s="39"/>
      <c r="AE641" s="39"/>
      <c r="AR641" s="208" t="s">
        <v>278</v>
      </c>
      <c r="AT641" s="208" t="s">
        <v>158</v>
      </c>
      <c r="AU641" s="208" t="s">
        <v>80</v>
      </c>
      <c r="AY641" s="18" t="s">
        <v>130</v>
      </c>
      <c r="BE641" s="209">
        <f>IF(N641="základní",J641,0)</f>
        <v>0</v>
      </c>
      <c r="BF641" s="209">
        <f>IF(N641="snížená",J641,0)</f>
        <v>0</v>
      </c>
      <c r="BG641" s="209">
        <f>IF(N641="zákl. přenesená",J641,0)</f>
        <v>0</v>
      </c>
      <c r="BH641" s="209">
        <f>IF(N641="sníž. přenesená",J641,0)</f>
        <v>0</v>
      </c>
      <c r="BI641" s="209">
        <f>IF(N641="nulová",J641,0)</f>
        <v>0</v>
      </c>
      <c r="BJ641" s="18" t="s">
        <v>78</v>
      </c>
      <c r="BK641" s="209">
        <f>ROUND(I641*H641,2)</f>
        <v>0</v>
      </c>
      <c r="BL641" s="18" t="s">
        <v>208</v>
      </c>
      <c r="BM641" s="208" t="s">
        <v>877</v>
      </c>
    </row>
    <row r="642" s="2" customFormat="1">
      <c r="A642" s="39"/>
      <c r="B642" s="40"/>
      <c r="C642" s="41"/>
      <c r="D642" s="210" t="s">
        <v>138</v>
      </c>
      <c r="E642" s="41"/>
      <c r="F642" s="211" t="s">
        <v>876</v>
      </c>
      <c r="G642" s="41"/>
      <c r="H642" s="41"/>
      <c r="I642" s="212"/>
      <c r="J642" s="41"/>
      <c r="K642" s="41"/>
      <c r="L642" s="45"/>
      <c r="M642" s="213"/>
      <c r="N642" s="214"/>
      <c r="O642" s="85"/>
      <c r="P642" s="85"/>
      <c r="Q642" s="85"/>
      <c r="R642" s="85"/>
      <c r="S642" s="85"/>
      <c r="T642" s="85"/>
      <c r="U642" s="86"/>
      <c r="V642" s="39"/>
      <c r="W642" s="39"/>
      <c r="X642" s="39"/>
      <c r="Y642" s="39"/>
      <c r="Z642" s="39"/>
      <c r="AA642" s="39"/>
      <c r="AB642" s="39"/>
      <c r="AC642" s="39"/>
      <c r="AD642" s="39"/>
      <c r="AE642" s="39"/>
      <c r="AT642" s="18" t="s">
        <v>138</v>
      </c>
      <c r="AU642" s="18" t="s">
        <v>80</v>
      </c>
    </row>
    <row r="643" s="13" customFormat="1">
      <c r="A643" s="13"/>
      <c r="B643" s="225"/>
      <c r="C643" s="226"/>
      <c r="D643" s="210" t="s">
        <v>175</v>
      </c>
      <c r="E643" s="227" t="s">
        <v>19</v>
      </c>
      <c r="F643" s="228" t="s">
        <v>878</v>
      </c>
      <c r="G643" s="226"/>
      <c r="H643" s="229">
        <v>1.1000000000000001</v>
      </c>
      <c r="I643" s="230"/>
      <c r="J643" s="226"/>
      <c r="K643" s="226"/>
      <c r="L643" s="231"/>
      <c r="M643" s="232"/>
      <c r="N643" s="233"/>
      <c r="O643" s="233"/>
      <c r="P643" s="233"/>
      <c r="Q643" s="233"/>
      <c r="R643" s="233"/>
      <c r="S643" s="233"/>
      <c r="T643" s="233"/>
      <c r="U643" s="234"/>
      <c r="V643" s="13"/>
      <c r="W643" s="13"/>
      <c r="X643" s="13"/>
      <c r="Y643" s="13"/>
      <c r="Z643" s="13"/>
      <c r="AA643" s="13"/>
      <c r="AB643" s="13"/>
      <c r="AC643" s="13"/>
      <c r="AD643" s="13"/>
      <c r="AE643" s="13"/>
      <c r="AT643" s="235" t="s">
        <v>175</v>
      </c>
      <c r="AU643" s="235" t="s">
        <v>80</v>
      </c>
      <c r="AV643" s="13" t="s">
        <v>80</v>
      </c>
      <c r="AW643" s="13" t="s">
        <v>35</v>
      </c>
      <c r="AX643" s="13" t="s">
        <v>73</v>
      </c>
      <c r="AY643" s="235" t="s">
        <v>130</v>
      </c>
    </row>
    <row r="644" s="14" customFormat="1">
      <c r="A644" s="14"/>
      <c r="B644" s="236"/>
      <c r="C644" s="237"/>
      <c r="D644" s="210" t="s">
        <v>175</v>
      </c>
      <c r="E644" s="238" t="s">
        <v>19</v>
      </c>
      <c r="F644" s="239" t="s">
        <v>177</v>
      </c>
      <c r="G644" s="237"/>
      <c r="H644" s="240">
        <v>1.1000000000000001</v>
      </c>
      <c r="I644" s="241"/>
      <c r="J644" s="237"/>
      <c r="K644" s="237"/>
      <c r="L644" s="242"/>
      <c r="M644" s="243"/>
      <c r="N644" s="244"/>
      <c r="O644" s="244"/>
      <c r="P644" s="244"/>
      <c r="Q644" s="244"/>
      <c r="R644" s="244"/>
      <c r="S644" s="244"/>
      <c r="T644" s="244"/>
      <c r="U644" s="245"/>
      <c r="V644" s="14"/>
      <c r="W644" s="14"/>
      <c r="X644" s="14"/>
      <c r="Y644" s="14"/>
      <c r="Z644" s="14"/>
      <c r="AA644" s="14"/>
      <c r="AB644" s="14"/>
      <c r="AC644" s="14"/>
      <c r="AD644" s="14"/>
      <c r="AE644" s="14"/>
      <c r="AT644" s="246" t="s">
        <v>175</v>
      </c>
      <c r="AU644" s="246" t="s">
        <v>80</v>
      </c>
      <c r="AV644" s="14" t="s">
        <v>136</v>
      </c>
      <c r="AW644" s="14" t="s">
        <v>35</v>
      </c>
      <c r="AX644" s="14" t="s">
        <v>78</v>
      </c>
      <c r="AY644" s="246" t="s">
        <v>130</v>
      </c>
    </row>
    <row r="645" s="2" customFormat="1" ht="16.5" customHeight="1">
      <c r="A645" s="39"/>
      <c r="B645" s="40"/>
      <c r="C645" s="197" t="s">
        <v>879</v>
      </c>
      <c r="D645" s="197" t="s">
        <v>132</v>
      </c>
      <c r="E645" s="198" t="s">
        <v>880</v>
      </c>
      <c r="F645" s="199" t="s">
        <v>881</v>
      </c>
      <c r="G645" s="200" t="s">
        <v>135</v>
      </c>
      <c r="H645" s="201">
        <v>1.4910000000000001</v>
      </c>
      <c r="I645" s="202"/>
      <c r="J645" s="203">
        <f>ROUND(I645*H645,2)</f>
        <v>0</v>
      </c>
      <c r="K645" s="199" t="s">
        <v>19</v>
      </c>
      <c r="L645" s="45"/>
      <c r="M645" s="204" t="s">
        <v>19</v>
      </c>
      <c r="N645" s="205" t="s">
        <v>44</v>
      </c>
      <c r="O645" s="85"/>
      <c r="P645" s="206">
        <f>O645*H645</f>
        <v>0</v>
      </c>
      <c r="Q645" s="206">
        <v>0</v>
      </c>
      <c r="R645" s="206">
        <f>Q645*H645</f>
        <v>0</v>
      </c>
      <c r="S645" s="206">
        <v>0.083169999999999994</v>
      </c>
      <c r="T645" s="206">
        <f>S645*H645</f>
        <v>0.12400646999999999</v>
      </c>
      <c r="U645" s="207" t="s">
        <v>19</v>
      </c>
      <c r="V645" s="39"/>
      <c r="W645" s="39"/>
      <c r="X645" s="39"/>
      <c r="Y645" s="39"/>
      <c r="Z645" s="39"/>
      <c r="AA645" s="39"/>
      <c r="AB645" s="39"/>
      <c r="AC645" s="39"/>
      <c r="AD645" s="39"/>
      <c r="AE645" s="39"/>
      <c r="AR645" s="208" t="s">
        <v>208</v>
      </c>
      <c r="AT645" s="208" t="s">
        <v>132</v>
      </c>
      <c r="AU645" s="208" t="s">
        <v>80</v>
      </c>
      <c r="AY645" s="18" t="s">
        <v>130</v>
      </c>
      <c r="BE645" s="209">
        <f>IF(N645="základní",J645,0)</f>
        <v>0</v>
      </c>
      <c r="BF645" s="209">
        <f>IF(N645="snížená",J645,0)</f>
        <v>0</v>
      </c>
      <c r="BG645" s="209">
        <f>IF(N645="zákl. přenesená",J645,0)</f>
        <v>0</v>
      </c>
      <c r="BH645" s="209">
        <f>IF(N645="sníž. přenesená",J645,0)</f>
        <v>0</v>
      </c>
      <c r="BI645" s="209">
        <f>IF(N645="nulová",J645,0)</f>
        <v>0</v>
      </c>
      <c r="BJ645" s="18" t="s">
        <v>78</v>
      </c>
      <c r="BK645" s="209">
        <f>ROUND(I645*H645,2)</f>
        <v>0</v>
      </c>
      <c r="BL645" s="18" t="s">
        <v>208</v>
      </c>
      <c r="BM645" s="208" t="s">
        <v>882</v>
      </c>
    </row>
    <row r="646" s="2" customFormat="1">
      <c r="A646" s="39"/>
      <c r="B646" s="40"/>
      <c r="C646" s="41"/>
      <c r="D646" s="210" t="s">
        <v>138</v>
      </c>
      <c r="E646" s="41"/>
      <c r="F646" s="211" t="s">
        <v>881</v>
      </c>
      <c r="G646" s="41"/>
      <c r="H646" s="41"/>
      <c r="I646" s="212"/>
      <c r="J646" s="41"/>
      <c r="K646" s="41"/>
      <c r="L646" s="45"/>
      <c r="M646" s="213"/>
      <c r="N646" s="214"/>
      <c r="O646" s="85"/>
      <c r="P646" s="85"/>
      <c r="Q646" s="85"/>
      <c r="R646" s="85"/>
      <c r="S646" s="85"/>
      <c r="T646" s="85"/>
      <c r="U646" s="86"/>
      <c r="V646" s="39"/>
      <c r="W646" s="39"/>
      <c r="X646" s="39"/>
      <c r="Y646" s="39"/>
      <c r="Z646" s="39"/>
      <c r="AA646" s="39"/>
      <c r="AB646" s="39"/>
      <c r="AC646" s="39"/>
      <c r="AD646" s="39"/>
      <c r="AE646" s="39"/>
      <c r="AT646" s="18" t="s">
        <v>138</v>
      </c>
      <c r="AU646" s="18" t="s">
        <v>80</v>
      </c>
    </row>
    <row r="647" s="2" customFormat="1" ht="16.5" customHeight="1">
      <c r="A647" s="39"/>
      <c r="B647" s="40"/>
      <c r="C647" s="197" t="s">
        <v>883</v>
      </c>
      <c r="D647" s="197" t="s">
        <v>132</v>
      </c>
      <c r="E647" s="198" t="s">
        <v>884</v>
      </c>
      <c r="F647" s="199" t="s">
        <v>885</v>
      </c>
      <c r="G647" s="200" t="s">
        <v>150</v>
      </c>
      <c r="H647" s="201">
        <v>16.561</v>
      </c>
      <c r="I647" s="202"/>
      <c r="J647" s="203">
        <f>ROUND(I647*H647,2)</f>
        <v>0</v>
      </c>
      <c r="K647" s="199" t="s">
        <v>19</v>
      </c>
      <c r="L647" s="45"/>
      <c r="M647" s="204" t="s">
        <v>19</v>
      </c>
      <c r="N647" s="205" t="s">
        <v>44</v>
      </c>
      <c r="O647" s="85"/>
      <c r="P647" s="206">
        <f>O647*H647</f>
        <v>0</v>
      </c>
      <c r="Q647" s="206">
        <v>0.000825</v>
      </c>
      <c r="R647" s="206">
        <f>Q647*H647</f>
        <v>0.013662825</v>
      </c>
      <c r="S647" s="206">
        <v>0.0026199999999999999</v>
      </c>
      <c r="T647" s="206">
        <f>S647*H647</f>
        <v>0.043389819999999996</v>
      </c>
      <c r="U647" s="207" t="s">
        <v>19</v>
      </c>
      <c r="V647" s="39"/>
      <c r="W647" s="39"/>
      <c r="X647" s="39"/>
      <c r="Y647" s="39"/>
      <c r="Z647" s="39"/>
      <c r="AA647" s="39"/>
      <c r="AB647" s="39"/>
      <c r="AC647" s="39"/>
      <c r="AD647" s="39"/>
      <c r="AE647" s="39"/>
      <c r="AR647" s="208" t="s">
        <v>208</v>
      </c>
      <c r="AT647" s="208" t="s">
        <v>132</v>
      </c>
      <c r="AU647" s="208" t="s">
        <v>80</v>
      </c>
      <c r="AY647" s="18" t="s">
        <v>130</v>
      </c>
      <c r="BE647" s="209">
        <f>IF(N647="základní",J647,0)</f>
        <v>0</v>
      </c>
      <c r="BF647" s="209">
        <f>IF(N647="snížená",J647,0)</f>
        <v>0</v>
      </c>
      <c r="BG647" s="209">
        <f>IF(N647="zákl. přenesená",J647,0)</f>
        <v>0</v>
      </c>
      <c r="BH647" s="209">
        <f>IF(N647="sníž. přenesená",J647,0)</f>
        <v>0</v>
      </c>
      <c r="BI647" s="209">
        <f>IF(N647="nulová",J647,0)</f>
        <v>0</v>
      </c>
      <c r="BJ647" s="18" t="s">
        <v>78</v>
      </c>
      <c r="BK647" s="209">
        <f>ROUND(I647*H647,2)</f>
        <v>0</v>
      </c>
      <c r="BL647" s="18" t="s">
        <v>208</v>
      </c>
      <c r="BM647" s="208" t="s">
        <v>886</v>
      </c>
    </row>
    <row r="648" s="2" customFormat="1">
      <c r="A648" s="39"/>
      <c r="B648" s="40"/>
      <c r="C648" s="41"/>
      <c r="D648" s="210" t="s">
        <v>138</v>
      </c>
      <c r="E648" s="41"/>
      <c r="F648" s="211" t="s">
        <v>885</v>
      </c>
      <c r="G648" s="41"/>
      <c r="H648" s="41"/>
      <c r="I648" s="212"/>
      <c r="J648" s="41"/>
      <c r="K648" s="41"/>
      <c r="L648" s="45"/>
      <c r="M648" s="213"/>
      <c r="N648" s="214"/>
      <c r="O648" s="85"/>
      <c r="P648" s="85"/>
      <c r="Q648" s="85"/>
      <c r="R648" s="85"/>
      <c r="S648" s="85"/>
      <c r="T648" s="85"/>
      <c r="U648" s="86"/>
      <c r="V648" s="39"/>
      <c r="W648" s="39"/>
      <c r="X648" s="39"/>
      <c r="Y648" s="39"/>
      <c r="Z648" s="39"/>
      <c r="AA648" s="39"/>
      <c r="AB648" s="39"/>
      <c r="AC648" s="39"/>
      <c r="AD648" s="39"/>
      <c r="AE648" s="39"/>
      <c r="AT648" s="18" t="s">
        <v>138</v>
      </c>
      <c r="AU648" s="18" t="s">
        <v>80</v>
      </c>
    </row>
    <row r="649" s="2" customFormat="1" ht="24.15" customHeight="1">
      <c r="A649" s="39"/>
      <c r="B649" s="40"/>
      <c r="C649" s="215" t="s">
        <v>887</v>
      </c>
      <c r="D649" s="215" t="s">
        <v>158</v>
      </c>
      <c r="E649" s="216" t="s">
        <v>888</v>
      </c>
      <c r="F649" s="217" t="s">
        <v>889</v>
      </c>
      <c r="G649" s="218" t="s">
        <v>135</v>
      </c>
      <c r="H649" s="219">
        <v>1.4910000000000001</v>
      </c>
      <c r="I649" s="220"/>
      <c r="J649" s="221">
        <f>ROUND(I649*H649,2)</f>
        <v>0</v>
      </c>
      <c r="K649" s="217" t="s">
        <v>19</v>
      </c>
      <c r="L649" s="222"/>
      <c r="M649" s="223" t="s">
        <v>19</v>
      </c>
      <c r="N649" s="224" t="s">
        <v>44</v>
      </c>
      <c r="O649" s="85"/>
      <c r="P649" s="206">
        <f>O649*H649</f>
        <v>0</v>
      </c>
      <c r="Q649" s="206">
        <v>0.019199999999999998</v>
      </c>
      <c r="R649" s="206">
        <f>Q649*H649</f>
        <v>0.028627199999999998</v>
      </c>
      <c r="S649" s="206">
        <v>0</v>
      </c>
      <c r="T649" s="206">
        <f>S649*H649</f>
        <v>0</v>
      </c>
      <c r="U649" s="207" t="s">
        <v>19</v>
      </c>
      <c r="V649" s="39"/>
      <c r="W649" s="39"/>
      <c r="X649" s="39"/>
      <c r="Y649" s="39"/>
      <c r="Z649" s="39"/>
      <c r="AA649" s="39"/>
      <c r="AB649" s="39"/>
      <c r="AC649" s="39"/>
      <c r="AD649" s="39"/>
      <c r="AE649" s="39"/>
      <c r="AR649" s="208" t="s">
        <v>278</v>
      </c>
      <c r="AT649" s="208" t="s">
        <v>158</v>
      </c>
      <c r="AU649" s="208" t="s">
        <v>80</v>
      </c>
      <c r="AY649" s="18" t="s">
        <v>130</v>
      </c>
      <c r="BE649" s="209">
        <f>IF(N649="základní",J649,0)</f>
        <v>0</v>
      </c>
      <c r="BF649" s="209">
        <f>IF(N649="snížená",J649,0)</f>
        <v>0</v>
      </c>
      <c r="BG649" s="209">
        <f>IF(N649="zákl. přenesená",J649,0)</f>
        <v>0</v>
      </c>
      <c r="BH649" s="209">
        <f>IF(N649="sníž. přenesená",J649,0)</f>
        <v>0</v>
      </c>
      <c r="BI649" s="209">
        <f>IF(N649="nulová",J649,0)</f>
        <v>0</v>
      </c>
      <c r="BJ649" s="18" t="s">
        <v>78</v>
      </c>
      <c r="BK649" s="209">
        <f>ROUND(I649*H649,2)</f>
        <v>0</v>
      </c>
      <c r="BL649" s="18" t="s">
        <v>208</v>
      </c>
      <c r="BM649" s="208" t="s">
        <v>890</v>
      </c>
    </row>
    <row r="650" s="2" customFormat="1">
      <c r="A650" s="39"/>
      <c r="B650" s="40"/>
      <c r="C650" s="41"/>
      <c r="D650" s="210" t="s">
        <v>138</v>
      </c>
      <c r="E650" s="41"/>
      <c r="F650" s="211" t="s">
        <v>889</v>
      </c>
      <c r="G650" s="41"/>
      <c r="H650" s="41"/>
      <c r="I650" s="212"/>
      <c r="J650" s="41"/>
      <c r="K650" s="41"/>
      <c r="L650" s="45"/>
      <c r="M650" s="213"/>
      <c r="N650" s="214"/>
      <c r="O650" s="85"/>
      <c r="P650" s="85"/>
      <c r="Q650" s="85"/>
      <c r="R650" s="85"/>
      <c r="S650" s="85"/>
      <c r="T650" s="85"/>
      <c r="U650" s="86"/>
      <c r="V650" s="39"/>
      <c r="W650" s="39"/>
      <c r="X650" s="39"/>
      <c r="Y650" s="39"/>
      <c r="Z650" s="39"/>
      <c r="AA650" s="39"/>
      <c r="AB650" s="39"/>
      <c r="AC650" s="39"/>
      <c r="AD650" s="39"/>
      <c r="AE650" s="39"/>
      <c r="AT650" s="18" t="s">
        <v>138</v>
      </c>
      <c r="AU650" s="18" t="s">
        <v>80</v>
      </c>
    </row>
    <row r="651" s="2" customFormat="1" ht="16.5" customHeight="1">
      <c r="A651" s="39"/>
      <c r="B651" s="40"/>
      <c r="C651" s="197" t="s">
        <v>891</v>
      </c>
      <c r="D651" s="197" t="s">
        <v>132</v>
      </c>
      <c r="E651" s="198" t="s">
        <v>892</v>
      </c>
      <c r="F651" s="199" t="s">
        <v>893</v>
      </c>
      <c r="G651" s="200" t="s">
        <v>395</v>
      </c>
      <c r="H651" s="259"/>
      <c r="I651" s="202"/>
      <c r="J651" s="203">
        <f>ROUND(I651*H651,2)</f>
        <v>0</v>
      </c>
      <c r="K651" s="199" t="s">
        <v>216</v>
      </c>
      <c r="L651" s="45"/>
      <c r="M651" s="204" t="s">
        <v>19</v>
      </c>
      <c r="N651" s="205" t="s">
        <v>44</v>
      </c>
      <c r="O651" s="85"/>
      <c r="P651" s="206">
        <f>O651*H651</f>
        <v>0</v>
      </c>
      <c r="Q651" s="206">
        <v>0</v>
      </c>
      <c r="R651" s="206">
        <f>Q651*H651</f>
        <v>0</v>
      </c>
      <c r="S651" s="206">
        <v>0</v>
      </c>
      <c r="T651" s="206">
        <f>S651*H651</f>
        <v>0</v>
      </c>
      <c r="U651" s="207" t="s">
        <v>19</v>
      </c>
      <c r="V651" s="39"/>
      <c r="W651" s="39"/>
      <c r="X651" s="39"/>
      <c r="Y651" s="39"/>
      <c r="Z651" s="39"/>
      <c r="AA651" s="39"/>
      <c r="AB651" s="39"/>
      <c r="AC651" s="39"/>
      <c r="AD651" s="39"/>
      <c r="AE651" s="39"/>
      <c r="AR651" s="208" t="s">
        <v>208</v>
      </c>
      <c r="AT651" s="208" t="s">
        <v>132</v>
      </c>
      <c r="AU651" s="208" t="s">
        <v>80</v>
      </c>
      <c r="AY651" s="18" t="s">
        <v>130</v>
      </c>
      <c r="BE651" s="209">
        <f>IF(N651="základní",J651,0)</f>
        <v>0</v>
      </c>
      <c r="BF651" s="209">
        <f>IF(N651="snížená",J651,0)</f>
        <v>0</v>
      </c>
      <c r="BG651" s="209">
        <f>IF(N651="zákl. přenesená",J651,0)</f>
        <v>0</v>
      </c>
      <c r="BH651" s="209">
        <f>IF(N651="sníž. přenesená",J651,0)</f>
        <v>0</v>
      </c>
      <c r="BI651" s="209">
        <f>IF(N651="nulová",J651,0)</f>
        <v>0</v>
      </c>
      <c r="BJ651" s="18" t="s">
        <v>78</v>
      </c>
      <c r="BK651" s="209">
        <f>ROUND(I651*H651,2)</f>
        <v>0</v>
      </c>
      <c r="BL651" s="18" t="s">
        <v>208</v>
      </c>
      <c r="BM651" s="208" t="s">
        <v>894</v>
      </c>
    </row>
    <row r="652" s="2" customFormat="1">
      <c r="A652" s="39"/>
      <c r="B652" s="40"/>
      <c r="C652" s="41"/>
      <c r="D652" s="210" t="s">
        <v>138</v>
      </c>
      <c r="E652" s="41"/>
      <c r="F652" s="211" t="s">
        <v>895</v>
      </c>
      <c r="G652" s="41"/>
      <c r="H652" s="41"/>
      <c r="I652" s="212"/>
      <c r="J652" s="41"/>
      <c r="K652" s="41"/>
      <c r="L652" s="45"/>
      <c r="M652" s="213"/>
      <c r="N652" s="214"/>
      <c r="O652" s="85"/>
      <c r="P652" s="85"/>
      <c r="Q652" s="85"/>
      <c r="R652" s="85"/>
      <c r="S652" s="85"/>
      <c r="T652" s="85"/>
      <c r="U652" s="86"/>
      <c r="V652" s="39"/>
      <c r="W652" s="39"/>
      <c r="X652" s="39"/>
      <c r="Y652" s="39"/>
      <c r="Z652" s="39"/>
      <c r="AA652" s="39"/>
      <c r="AB652" s="39"/>
      <c r="AC652" s="39"/>
      <c r="AD652" s="39"/>
      <c r="AE652" s="39"/>
      <c r="AT652" s="18" t="s">
        <v>138</v>
      </c>
      <c r="AU652" s="18" t="s">
        <v>80</v>
      </c>
    </row>
    <row r="653" s="2" customFormat="1">
      <c r="A653" s="39"/>
      <c r="B653" s="40"/>
      <c r="C653" s="41"/>
      <c r="D653" s="257" t="s">
        <v>219</v>
      </c>
      <c r="E653" s="41"/>
      <c r="F653" s="258" t="s">
        <v>896</v>
      </c>
      <c r="G653" s="41"/>
      <c r="H653" s="41"/>
      <c r="I653" s="212"/>
      <c r="J653" s="41"/>
      <c r="K653" s="41"/>
      <c r="L653" s="45"/>
      <c r="M653" s="213"/>
      <c r="N653" s="214"/>
      <c r="O653" s="85"/>
      <c r="P653" s="85"/>
      <c r="Q653" s="85"/>
      <c r="R653" s="85"/>
      <c r="S653" s="85"/>
      <c r="T653" s="85"/>
      <c r="U653" s="86"/>
      <c r="V653" s="39"/>
      <c r="W653" s="39"/>
      <c r="X653" s="39"/>
      <c r="Y653" s="39"/>
      <c r="Z653" s="39"/>
      <c r="AA653" s="39"/>
      <c r="AB653" s="39"/>
      <c r="AC653" s="39"/>
      <c r="AD653" s="39"/>
      <c r="AE653" s="39"/>
      <c r="AT653" s="18" t="s">
        <v>219</v>
      </c>
      <c r="AU653" s="18" t="s">
        <v>80</v>
      </c>
    </row>
    <row r="654" s="12" customFormat="1" ht="22.8" customHeight="1">
      <c r="A654" s="12"/>
      <c r="B654" s="181"/>
      <c r="C654" s="182"/>
      <c r="D654" s="183" t="s">
        <v>72</v>
      </c>
      <c r="E654" s="195" t="s">
        <v>897</v>
      </c>
      <c r="F654" s="195" t="s">
        <v>898</v>
      </c>
      <c r="G654" s="182"/>
      <c r="H654" s="182"/>
      <c r="I654" s="185"/>
      <c r="J654" s="196">
        <f>BK654</f>
        <v>0</v>
      </c>
      <c r="K654" s="182"/>
      <c r="L654" s="187"/>
      <c r="M654" s="188"/>
      <c r="N654" s="189"/>
      <c r="O654" s="189"/>
      <c r="P654" s="190">
        <f>SUM(P655:P679)</f>
        <v>0</v>
      </c>
      <c r="Q654" s="189"/>
      <c r="R654" s="190">
        <f>SUM(R655:R679)</f>
        <v>0.69662019499999994</v>
      </c>
      <c r="S654" s="189"/>
      <c r="T654" s="190">
        <f>SUM(T655:T679)</f>
        <v>1.5852556</v>
      </c>
      <c r="U654" s="191"/>
      <c r="V654" s="12"/>
      <c r="W654" s="12"/>
      <c r="X654" s="12"/>
      <c r="Y654" s="12"/>
      <c r="Z654" s="12"/>
      <c r="AA654" s="12"/>
      <c r="AB654" s="12"/>
      <c r="AC654" s="12"/>
      <c r="AD654" s="12"/>
      <c r="AE654" s="12"/>
      <c r="AR654" s="192" t="s">
        <v>80</v>
      </c>
      <c r="AT654" s="193" t="s">
        <v>72</v>
      </c>
      <c r="AU654" s="193" t="s">
        <v>78</v>
      </c>
      <c r="AY654" s="192" t="s">
        <v>130</v>
      </c>
      <c r="BK654" s="194">
        <f>SUM(BK655:BK679)</f>
        <v>0</v>
      </c>
    </row>
    <row r="655" s="2" customFormat="1" ht="16.5" customHeight="1">
      <c r="A655" s="39"/>
      <c r="B655" s="40"/>
      <c r="C655" s="197" t="s">
        <v>899</v>
      </c>
      <c r="D655" s="197" t="s">
        <v>132</v>
      </c>
      <c r="E655" s="198" t="s">
        <v>900</v>
      </c>
      <c r="F655" s="199" t="s">
        <v>901</v>
      </c>
      <c r="G655" s="200" t="s">
        <v>135</v>
      </c>
      <c r="H655" s="201">
        <v>26.399999999999999</v>
      </c>
      <c r="I655" s="202"/>
      <c r="J655" s="203">
        <f>ROUND(I655*H655,2)</f>
        <v>0</v>
      </c>
      <c r="K655" s="199" t="s">
        <v>19</v>
      </c>
      <c r="L655" s="45"/>
      <c r="M655" s="204" t="s">
        <v>19</v>
      </c>
      <c r="N655" s="205" t="s">
        <v>44</v>
      </c>
      <c r="O655" s="85"/>
      <c r="P655" s="206">
        <f>O655*H655</f>
        <v>0</v>
      </c>
      <c r="Q655" s="206">
        <v>0</v>
      </c>
      <c r="R655" s="206">
        <f>Q655*H655</f>
        <v>0</v>
      </c>
      <c r="S655" s="206">
        <v>0.035299999999999998</v>
      </c>
      <c r="T655" s="206">
        <f>S655*H655</f>
        <v>0.93191999999999986</v>
      </c>
      <c r="U655" s="207" t="s">
        <v>19</v>
      </c>
      <c r="V655" s="39"/>
      <c r="W655" s="39"/>
      <c r="X655" s="39"/>
      <c r="Y655" s="39"/>
      <c r="Z655" s="39"/>
      <c r="AA655" s="39"/>
      <c r="AB655" s="39"/>
      <c r="AC655" s="39"/>
      <c r="AD655" s="39"/>
      <c r="AE655" s="39"/>
      <c r="AR655" s="208" t="s">
        <v>208</v>
      </c>
      <c r="AT655" s="208" t="s">
        <v>132</v>
      </c>
      <c r="AU655" s="208" t="s">
        <v>80</v>
      </c>
      <c r="AY655" s="18" t="s">
        <v>130</v>
      </c>
      <c r="BE655" s="209">
        <f>IF(N655="základní",J655,0)</f>
        <v>0</v>
      </c>
      <c r="BF655" s="209">
        <f>IF(N655="snížená",J655,0)</f>
        <v>0</v>
      </c>
      <c r="BG655" s="209">
        <f>IF(N655="zákl. přenesená",J655,0)</f>
        <v>0</v>
      </c>
      <c r="BH655" s="209">
        <f>IF(N655="sníž. přenesená",J655,0)</f>
        <v>0</v>
      </c>
      <c r="BI655" s="209">
        <f>IF(N655="nulová",J655,0)</f>
        <v>0</v>
      </c>
      <c r="BJ655" s="18" t="s">
        <v>78</v>
      </c>
      <c r="BK655" s="209">
        <f>ROUND(I655*H655,2)</f>
        <v>0</v>
      </c>
      <c r="BL655" s="18" t="s">
        <v>208</v>
      </c>
      <c r="BM655" s="208" t="s">
        <v>902</v>
      </c>
    </row>
    <row r="656" s="2" customFormat="1">
      <c r="A656" s="39"/>
      <c r="B656" s="40"/>
      <c r="C656" s="41"/>
      <c r="D656" s="210" t="s">
        <v>138</v>
      </c>
      <c r="E656" s="41"/>
      <c r="F656" s="211" t="s">
        <v>901</v>
      </c>
      <c r="G656" s="41"/>
      <c r="H656" s="41"/>
      <c r="I656" s="212"/>
      <c r="J656" s="41"/>
      <c r="K656" s="41"/>
      <c r="L656" s="45"/>
      <c r="M656" s="213"/>
      <c r="N656" s="214"/>
      <c r="O656" s="85"/>
      <c r="P656" s="85"/>
      <c r="Q656" s="85"/>
      <c r="R656" s="85"/>
      <c r="S656" s="85"/>
      <c r="T656" s="85"/>
      <c r="U656" s="86"/>
      <c r="V656" s="39"/>
      <c r="W656" s="39"/>
      <c r="X656" s="39"/>
      <c r="Y656" s="39"/>
      <c r="Z656" s="39"/>
      <c r="AA656" s="39"/>
      <c r="AB656" s="39"/>
      <c r="AC656" s="39"/>
      <c r="AD656" s="39"/>
      <c r="AE656" s="39"/>
      <c r="AT656" s="18" t="s">
        <v>138</v>
      </c>
      <c r="AU656" s="18" t="s">
        <v>80</v>
      </c>
    </row>
    <row r="657" s="2" customFormat="1" ht="16.5" customHeight="1">
      <c r="A657" s="39"/>
      <c r="B657" s="40"/>
      <c r="C657" s="197" t="s">
        <v>903</v>
      </c>
      <c r="D657" s="197" t="s">
        <v>132</v>
      </c>
      <c r="E657" s="198" t="s">
        <v>904</v>
      </c>
      <c r="F657" s="199" t="s">
        <v>905</v>
      </c>
      <c r="G657" s="200" t="s">
        <v>135</v>
      </c>
      <c r="H657" s="201">
        <v>12.208</v>
      </c>
      <c r="I657" s="202"/>
      <c r="J657" s="203">
        <f>ROUND(I657*H657,2)</f>
        <v>0</v>
      </c>
      <c r="K657" s="199" t="s">
        <v>19</v>
      </c>
      <c r="L657" s="45"/>
      <c r="M657" s="204" t="s">
        <v>19</v>
      </c>
      <c r="N657" s="205" t="s">
        <v>44</v>
      </c>
      <c r="O657" s="85"/>
      <c r="P657" s="206">
        <f>O657*H657</f>
        <v>0</v>
      </c>
      <c r="Q657" s="206">
        <v>0</v>
      </c>
      <c r="R657" s="206">
        <f>Q657*H657</f>
        <v>0</v>
      </c>
      <c r="S657" s="206">
        <v>0.027199999999999998</v>
      </c>
      <c r="T657" s="206">
        <f>S657*H657</f>
        <v>0.33205760000000001</v>
      </c>
      <c r="U657" s="207" t="s">
        <v>19</v>
      </c>
      <c r="V657" s="39"/>
      <c r="W657" s="39"/>
      <c r="X657" s="39"/>
      <c r="Y657" s="39"/>
      <c r="Z657" s="39"/>
      <c r="AA657" s="39"/>
      <c r="AB657" s="39"/>
      <c r="AC657" s="39"/>
      <c r="AD657" s="39"/>
      <c r="AE657" s="39"/>
      <c r="AR657" s="208" t="s">
        <v>208</v>
      </c>
      <c r="AT657" s="208" t="s">
        <v>132</v>
      </c>
      <c r="AU657" s="208" t="s">
        <v>80</v>
      </c>
      <c r="AY657" s="18" t="s">
        <v>130</v>
      </c>
      <c r="BE657" s="209">
        <f>IF(N657="základní",J657,0)</f>
        <v>0</v>
      </c>
      <c r="BF657" s="209">
        <f>IF(N657="snížená",J657,0)</f>
        <v>0</v>
      </c>
      <c r="BG657" s="209">
        <f>IF(N657="zákl. přenesená",J657,0)</f>
        <v>0</v>
      </c>
      <c r="BH657" s="209">
        <f>IF(N657="sníž. přenesená",J657,0)</f>
        <v>0</v>
      </c>
      <c r="BI657" s="209">
        <f>IF(N657="nulová",J657,0)</f>
        <v>0</v>
      </c>
      <c r="BJ657" s="18" t="s">
        <v>78</v>
      </c>
      <c r="BK657" s="209">
        <f>ROUND(I657*H657,2)</f>
        <v>0</v>
      </c>
      <c r="BL657" s="18" t="s">
        <v>208</v>
      </c>
      <c r="BM657" s="208" t="s">
        <v>906</v>
      </c>
    </row>
    <row r="658" s="2" customFormat="1">
      <c r="A658" s="39"/>
      <c r="B658" s="40"/>
      <c r="C658" s="41"/>
      <c r="D658" s="210" t="s">
        <v>138</v>
      </c>
      <c r="E658" s="41"/>
      <c r="F658" s="211" t="s">
        <v>905</v>
      </c>
      <c r="G658" s="41"/>
      <c r="H658" s="41"/>
      <c r="I658" s="212"/>
      <c r="J658" s="41"/>
      <c r="K658" s="41"/>
      <c r="L658" s="45"/>
      <c r="M658" s="213"/>
      <c r="N658" s="214"/>
      <c r="O658" s="85"/>
      <c r="P658" s="85"/>
      <c r="Q658" s="85"/>
      <c r="R658" s="85"/>
      <c r="S658" s="85"/>
      <c r="T658" s="85"/>
      <c r="U658" s="86"/>
      <c r="V658" s="39"/>
      <c r="W658" s="39"/>
      <c r="X658" s="39"/>
      <c r="Y658" s="39"/>
      <c r="Z658" s="39"/>
      <c r="AA658" s="39"/>
      <c r="AB658" s="39"/>
      <c r="AC658" s="39"/>
      <c r="AD658" s="39"/>
      <c r="AE658" s="39"/>
      <c r="AT658" s="18" t="s">
        <v>138</v>
      </c>
      <c r="AU658" s="18" t="s">
        <v>80</v>
      </c>
    </row>
    <row r="659" s="2" customFormat="1" ht="16.5" customHeight="1">
      <c r="A659" s="39"/>
      <c r="B659" s="40"/>
      <c r="C659" s="197" t="s">
        <v>907</v>
      </c>
      <c r="D659" s="197" t="s">
        <v>132</v>
      </c>
      <c r="E659" s="198" t="s">
        <v>908</v>
      </c>
      <c r="F659" s="199" t="s">
        <v>909</v>
      </c>
      <c r="G659" s="200" t="s">
        <v>150</v>
      </c>
      <c r="H659" s="201">
        <v>76.299999999999997</v>
      </c>
      <c r="I659" s="202"/>
      <c r="J659" s="203">
        <f>ROUND(I659*H659,2)</f>
        <v>0</v>
      </c>
      <c r="K659" s="199" t="s">
        <v>19</v>
      </c>
      <c r="L659" s="45"/>
      <c r="M659" s="204" t="s">
        <v>19</v>
      </c>
      <c r="N659" s="205" t="s">
        <v>44</v>
      </c>
      <c r="O659" s="85"/>
      <c r="P659" s="206">
        <f>O659*H659</f>
        <v>0</v>
      </c>
      <c r="Q659" s="206">
        <v>0.00075265</v>
      </c>
      <c r="R659" s="206">
        <f>Q659*H659</f>
        <v>0.057427195</v>
      </c>
      <c r="S659" s="206">
        <v>0.0041000000000000003</v>
      </c>
      <c r="T659" s="206">
        <f>S659*H659</f>
        <v>0.31283</v>
      </c>
      <c r="U659" s="207" t="s">
        <v>19</v>
      </c>
      <c r="V659" s="39"/>
      <c r="W659" s="39"/>
      <c r="X659" s="39"/>
      <c r="Y659" s="39"/>
      <c r="Z659" s="39"/>
      <c r="AA659" s="39"/>
      <c r="AB659" s="39"/>
      <c r="AC659" s="39"/>
      <c r="AD659" s="39"/>
      <c r="AE659" s="39"/>
      <c r="AR659" s="208" t="s">
        <v>208</v>
      </c>
      <c r="AT659" s="208" t="s">
        <v>132</v>
      </c>
      <c r="AU659" s="208" t="s">
        <v>80</v>
      </c>
      <c r="AY659" s="18" t="s">
        <v>130</v>
      </c>
      <c r="BE659" s="209">
        <f>IF(N659="základní",J659,0)</f>
        <v>0</v>
      </c>
      <c r="BF659" s="209">
        <f>IF(N659="snížená",J659,0)</f>
        <v>0</v>
      </c>
      <c r="BG659" s="209">
        <f>IF(N659="zákl. přenesená",J659,0)</f>
        <v>0</v>
      </c>
      <c r="BH659" s="209">
        <f>IF(N659="sníž. přenesená",J659,0)</f>
        <v>0</v>
      </c>
      <c r="BI659" s="209">
        <f>IF(N659="nulová",J659,0)</f>
        <v>0</v>
      </c>
      <c r="BJ659" s="18" t="s">
        <v>78</v>
      </c>
      <c r="BK659" s="209">
        <f>ROUND(I659*H659,2)</f>
        <v>0</v>
      </c>
      <c r="BL659" s="18" t="s">
        <v>208</v>
      </c>
      <c r="BM659" s="208" t="s">
        <v>910</v>
      </c>
    </row>
    <row r="660" s="2" customFormat="1">
      <c r="A660" s="39"/>
      <c r="B660" s="40"/>
      <c r="C660" s="41"/>
      <c r="D660" s="210" t="s">
        <v>138</v>
      </c>
      <c r="E660" s="41"/>
      <c r="F660" s="211" t="s">
        <v>909</v>
      </c>
      <c r="G660" s="41"/>
      <c r="H660" s="41"/>
      <c r="I660" s="212"/>
      <c r="J660" s="41"/>
      <c r="K660" s="41"/>
      <c r="L660" s="45"/>
      <c r="M660" s="213"/>
      <c r="N660" s="214"/>
      <c r="O660" s="85"/>
      <c r="P660" s="85"/>
      <c r="Q660" s="85"/>
      <c r="R660" s="85"/>
      <c r="S660" s="85"/>
      <c r="T660" s="85"/>
      <c r="U660" s="86"/>
      <c r="V660" s="39"/>
      <c r="W660" s="39"/>
      <c r="X660" s="39"/>
      <c r="Y660" s="39"/>
      <c r="Z660" s="39"/>
      <c r="AA660" s="39"/>
      <c r="AB660" s="39"/>
      <c r="AC660" s="39"/>
      <c r="AD660" s="39"/>
      <c r="AE660" s="39"/>
      <c r="AT660" s="18" t="s">
        <v>138</v>
      </c>
      <c r="AU660" s="18" t="s">
        <v>80</v>
      </c>
    </row>
    <row r="661" s="2" customFormat="1" ht="16.5" customHeight="1">
      <c r="A661" s="39"/>
      <c r="B661" s="40"/>
      <c r="C661" s="215" t="s">
        <v>911</v>
      </c>
      <c r="D661" s="215" t="s">
        <v>158</v>
      </c>
      <c r="E661" s="216" t="s">
        <v>912</v>
      </c>
      <c r="F661" s="217" t="s">
        <v>913</v>
      </c>
      <c r="G661" s="218" t="s">
        <v>135</v>
      </c>
      <c r="H661" s="219">
        <v>14.039</v>
      </c>
      <c r="I661" s="220"/>
      <c r="J661" s="221">
        <f>ROUND(I661*H661,2)</f>
        <v>0</v>
      </c>
      <c r="K661" s="217" t="s">
        <v>19</v>
      </c>
      <c r="L661" s="222"/>
      <c r="M661" s="223" t="s">
        <v>19</v>
      </c>
      <c r="N661" s="224" t="s">
        <v>44</v>
      </c>
      <c r="O661" s="85"/>
      <c r="P661" s="206">
        <f>O661*H661</f>
        <v>0</v>
      </c>
      <c r="Q661" s="206">
        <v>0.02</v>
      </c>
      <c r="R661" s="206">
        <f>Q661*H661</f>
        <v>0.28077999999999997</v>
      </c>
      <c r="S661" s="206">
        <v>0</v>
      </c>
      <c r="T661" s="206">
        <f>S661*H661</f>
        <v>0</v>
      </c>
      <c r="U661" s="207" t="s">
        <v>19</v>
      </c>
      <c r="V661" s="39"/>
      <c r="W661" s="39"/>
      <c r="X661" s="39"/>
      <c r="Y661" s="39"/>
      <c r="Z661" s="39"/>
      <c r="AA661" s="39"/>
      <c r="AB661" s="39"/>
      <c r="AC661" s="39"/>
      <c r="AD661" s="39"/>
      <c r="AE661" s="39"/>
      <c r="AR661" s="208" t="s">
        <v>278</v>
      </c>
      <c r="AT661" s="208" t="s">
        <v>158</v>
      </c>
      <c r="AU661" s="208" t="s">
        <v>80</v>
      </c>
      <c r="AY661" s="18" t="s">
        <v>130</v>
      </c>
      <c r="BE661" s="209">
        <f>IF(N661="základní",J661,0)</f>
        <v>0</v>
      </c>
      <c r="BF661" s="209">
        <f>IF(N661="snížená",J661,0)</f>
        <v>0</v>
      </c>
      <c r="BG661" s="209">
        <f>IF(N661="zákl. přenesená",J661,0)</f>
        <v>0</v>
      </c>
      <c r="BH661" s="209">
        <f>IF(N661="sníž. přenesená",J661,0)</f>
        <v>0</v>
      </c>
      <c r="BI661" s="209">
        <f>IF(N661="nulová",J661,0)</f>
        <v>0</v>
      </c>
      <c r="BJ661" s="18" t="s">
        <v>78</v>
      </c>
      <c r="BK661" s="209">
        <f>ROUND(I661*H661,2)</f>
        <v>0</v>
      </c>
      <c r="BL661" s="18" t="s">
        <v>208</v>
      </c>
      <c r="BM661" s="208" t="s">
        <v>914</v>
      </c>
    </row>
    <row r="662" s="2" customFormat="1">
      <c r="A662" s="39"/>
      <c r="B662" s="40"/>
      <c r="C662" s="41"/>
      <c r="D662" s="210" t="s">
        <v>138</v>
      </c>
      <c r="E662" s="41"/>
      <c r="F662" s="211" t="s">
        <v>913</v>
      </c>
      <c r="G662" s="41"/>
      <c r="H662" s="41"/>
      <c r="I662" s="212"/>
      <c r="J662" s="41"/>
      <c r="K662" s="41"/>
      <c r="L662" s="45"/>
      <c r="M662" s="213"/>
      <c r="N662" s="214"/>
      <c r="O662" s="85"/>
      <c r="P662" s="85"/>
      <c r="Q662" s="85"/>
      <c r="R662" s="85"/>
      <c r="S662" s="85"/>
      <c r="T662" s="85"/>
      <c r="U662" s="86"/>
      <c r="V662" s="39"/>
      <c r="W662" s="39"/>
      <c r="X662" s="39"/>
      <c r="Y662" s="39"/>
      <c r="Z662" s="39"/>
      <c r="AA662" s="39"/>
      <c r="AB662" s="39"/>
      <c r="AC662" s="39"/>
      <c r="AD662" s="39"/>
      <c r="AE662" s="39"/>
      <c r="AT662" s="18" t="s">
        <v>138</v>
      </c>
      <c r="AU662" s="18" t="s">
        <v>80</v>
      </c>
    </row>
    <row r="663" s="13" customFormat="1">
      <c r="A663" s="13"/>
      <c r="B663" s="225"/>
      <c r="C663" s="226"/>
      <c r="D663" s="210" t="s">
        <v>175</v>
      </c>
      <c r="E663" s="227" t="s">
        <v>19</v>
      </c>
      <c r="F663" s="228" t="s">
        <v>915</v>
      </c>
      <c r="G663" s="226"/>
      <c r="H663" s="229">
        <v>12.208</v>
      </c>
      <c r="I663" s="230"/>
      <c r="J663" s="226"/>
      <c r="K663" s="226"/>
      <c r="L663" s="231"/>
      <c r="M663" s="232"/>
      <c r="N663" s="233"/>
      <c r="O663" s="233"/>
      <c r="P663" s="233"/>
      <c r="Q663" s="233"/>
      <c r="R663" s="233"/>
      <c r="S663" s="233"/>
      <c r="T663" s="233"/>
      <c r="U663" s="234"/>
      <c r="V663" s="13"/>
      <c r="W663" s="13"/>
      <c r="X663" s="13"/>
      <c r="Y663" s="13"/>
      <c r="Z663" s="13"/>
      <c r="AA663" s="13"/>
      <c r="AB663" s="13"/>
      <c r="AC663" s="13"/>
      <c r="AD663" s="13"/>
      <c r="AE663" s="13"/>
      <c r="AT663" s="235" t="s">
        <v>175</v>
      </c>
      <c r="AU663" s="235" t="s">
        <v>80</v>
      </c>
      <c r="AV663" s="13" t="s">
        <v>80</v>
      </c>
      <c r="AW663" s="13" t="s">
        <v>35</v>
      </c>
      <c r="AX663" s="13" t="s">
        <v>73</v>
      </c>
      <c r="AY663" s="235" t="s">
        <v>130</v>
      </c>
    </row>
    <row r="664" s="14" customFormat="1">
      <c r="A664" s="14"/>
      <c r="B664" s="236"/>
      <c r="C664" s="237"/>
      <c r="D664" s="210" t="s">
        <v>175</v>
      </c>
      <c r="E664" s="238" t="s">
        <v>19</v>
      </c>
      <c r="F664" s="239" t="s">
        <v>177</v>
      </c>
      <c r="G664" s="237"/>
      <c r="H664" s="240">
        <v>12.208</v>
      </c>
      <c r="I664" s="241"/>
      <c r="J664" s="237"/>
      <c r="K664" s="237"/>
      <c r="L664" s="242"/>
      <c r="M664" s="243"/>
      <c r="N664" s="244"/>
      <c r="O664" s="244"/>
      <c r="P664" s="244"/>
      <c r="Q664" s="244"/>
      <c r="R664" s="244"/>
      <c r="S664" s="244"/>
      <c r="T664" s="244"/>
      <c r="U664" s="245"/>
      <c r="V664" s="14"/>
      <c r="W664" s="14"/>
      <c r="X664" s="14"/>
      <c r="Y664" s="14"/>
      <c r="Z664" s="14"/>
      <c r="AA664" s="14"/>
      <c r="AB664" s="14"/>
      <c r="AC664" s="14"/>
      <c r="AD664" s="14"/>
      <c r="AE664" s="14"/>
      <c r="AT664" s="246" t="s">
        <v>175</v>
      </c>
      <c r="AU664" s="246" t="s">
        <v>80</v>
      </c>
      <c r="AV664" s="14" t="s">
        <v>136</v>
      </c>
      <c r="AW664" s="14" t="s">
        <v>35</v>
      </c>
      <c r="AX664" s="14" t="s">
        <v>73</v>
      </c>
      <c r="AY664" s="246" t="s">
        <v>130</v>
      </c>
    </row>
    <row r="665" s="13" customFormat="1">
      <c r="A665" s="13"/>
      <c r="B665" s="225"/>
      <c r="C665" s="226"/>
      <c r="D665" s="210" t="s">
        <v>175</v>
      </c>
      <c r="E665" s="227" t="s">
        <v>19</v>
      </c>
      <c r="F665" s="228" t="s">
        <v>916</v>
      </c>
      <c r="G665" s="226"/>
      <c r="H665" s="229">
        <v>14.039</v>
      </c>
      <c r="I665" s="230"/>
      <c r="J665" s="226"/>
      <c r="K665" s="226"/>
      <c r="L665" s="231"/>
      <c r="M665" s="232"/>
      <c r="N665" s="233"/>
      <c r="O665" s="233"/>
      <c r="P665" s="233"/>
      <c r="Q665" s="233"/>
      <c r="R665" s="233"/>
      <c r="S665" s="233"/>
      <c r="T665" s="233"/>
      <c r="U665" s="234"/>
      <c r="V665" s="13"/>
      <c r="W665" s="13"/>
      <c r="X665" s="13"/>
      <c r="Y665" s="13"/>
      <c r="Z665" s="13"/>
      <c r="AA665" s="13"/>
      <c r="AB665" s="13"/>
      <c r="AC665" s="13"/>
      <c r="AD665" s="13"/>
      <c r="AE665" s="13"/>
      <c r="AT665" s="235" t="s">
        <v>175</v>
      </c>
      <c r="AU665" s="235" t="s">
        <v>80</v>
      </c>
      <c r="AV665" s="13" t="s">
        <v>80</v>
      </c>
      <c r="AW665" s="13" t="s">
        <v>35</v>
      </c>
      <c r="AX665" s="13" t="s">
        <v>73</v>
      </c>
      <c r="AY665" s="235" t="s">
        <v>130</v>
      </c>
    </row>
    <row r="666" s="14" customFormat="1">
      <c r="A666" s="14"/>
      <c r="B666" s="236"/>
      <c r="C666" s="237"/>
      <c r="D666" s="210" t="s">
        <v>175</v>
      </c>
      <c r="E666" s="238" t="s">
        <v>19</v>
      </c>
      <c r="F666" s="239" t="s">
        <v>177</v>
      </c>
      <c r="G666" s="237"/>
      <c r="H666" s="240">
        <v>14.039</v>
      </c>
      <c r="I666" s="241"/>
      <c r="J666" s="237"/>
      <c r="K666" s="237"/>
      <c r="L666" s="242"/>
      <c r="M666" s="243"/>
      <c r="N666" s="244"/>
      <c r="O666" s="244"/>
      <c r="P666" s="244"/>
      <c r="Q666" s="244"/>
      <c r="R666" s="244"/>
      <c r="S666" s="244"/>
      <c r="T666" s="244"/>
      <c r="U666" s="245"/>
      <c r="V666" s="14"/>
      <c r="W666" s="14"/>
      <c r="X666" s="14"/>
      <c r="Y666" s="14"/>
      <c r="Z666" s="14"/>
      <c r="AA666" s="14"/>
      <c r="AB666" s="14"/>
      <c r="AC666" s="14"/>
      <c r="AD666" s="14"/>
      <c r="AE666" s="14"/>
      <c r="AT666" s="246" t="s">
        <v>175</v>
      </c>
      <c r="AU666" s="246" t="s">
        <v>80</v>
      </c>
      <c r="AV666" s="14" t="s">
        <v>136</v>
      </c>
      <c r="AW666" s="14" t="s">
        <v>35</v>
      </c>
      <c r="AX666" s="14" t="s">
        <v>78</v>
      </c>
      <c r="AY666" s="246" t="s">
        <v>130</v>
      </c>
    </row>
    <row r="667" s="2" customFormat="1" ht="16.5" customHeight="1">
      <c r="A667" s="39"/>
      <c r="B667" s="40"/>
      <c r="C667" s="197" t="s">
        <v>917</v>
      </c>
      <c r="D667" s="197" t="s">
        <v>132</v>
      </c>
      <c r="E667" s="198" t="s">
        <v>918</v>
      </c>
      <c r="F667" s="199" t="s">
        <v>919</v>
      </c>
      <c r="G667" s="200" t="s">
        <v>135</v>
      </c>
      <c r="H667" s="201">
        <v>23.199999999999999</v>
      </c>
      <c r="I667" s="202"/>
      <c r="J667" s="203">
        <f>ROUND(I667*H667,2)</f>
        <v>0</v>
      </c>
      <c r="K667" s="199" t="s">
        <v>19</v>
      </c>
      <c r="L667" s="45"/>
      <c r="M667" s="204" t="s">
        <v>19</v>
      </c>
      <c r="N667" s="205" t="s">
        <v>44</v>
      </c>
      <c r="O667" s="85"/>
      <c r="P667" s="206">
        <f>O667*H667</f>
        <v>0</v>
      </c>
      <c r="Q667" s="206">
        <v>5.0000000000000002E-05</v>
      </c>
      <c r="R667" s="206">
        <f>Q667*H667</f>
        <v>0.00116</v>
      </c>
      <c r="S667" s="206">
        <v>0.00032000000000000003</v>
      </c>
      <c r="T667" s="206">
        <f>S667*H667</f>
        <v>0.007424</v>
      </c>
      <c r="U667" s="207" t="s">
        <v>19</v>
      </c>
      <c r="V667" s="39"/>
      <c r="W667" s="39"/>
      <c r="X667" s="39"/>
      <c r="Y667" s="39"/>
      <c r="Z667" s="39"/>
      <c r="AA667" s="39"/>
      <c r="AB667" s="39"/>
      <c r="AC667" s="39"/>
      <c r="AD667" s="39"/>
      <c r="AE667" s="39"/>
      <c r="AR667" s="208" t="s">
        <v>208</v>
      </c>
      <c r="AT667" s="208" t="s">
        <v>132</v>
      </c>
      <c r="AU667" s="208" t="s">
        <v>80</v>
      </c>
      <c r="AY667" s="18" t="s">
        <v>130</v>
      </c>
      <c r="BE667" s="209">
        <f>IF(N667="základní",J667,0)</f>
        <v>0</v>
      </c>
      <c r="BF667" s="209">
        <f>IF(N667="snížená",J667,0)</f>
        <v>0</v>
      </c>
      <c r="BG667" s="209">
        <f>IF(N667="zákl. přenesená",J667,0)</f>
        <v>0</v>
      </c>
      <c r="BH667" s="209">
        <f>IF(N667="sníž. přenesená",J667,0)</f>
        <v>0</v>
      </c>
      <c r="BI667" s="209">
        <f>IF(N667="nulová",J667,0)</f>
        <v>0</v>
      </c>
      <c r="BJ667" s="18" t="s">
        <v>78</v>
      </c>
      <c r="BK667" s="209">
        <f>ROUND(I667*H667,2)</f>
        <v>0</v>
      </c>
      <c r="BL667" s="18" t="s">
        <v>208</v>
      </c>
      <c r="BM667" s="208" t="s">
        <v>920</v>
      </c>
    </row>
    <row r="668" s="2" customFormat="1">
      <c r="A668" s="39"/>
      <c r="B668" s="40"/>
      <c r="C668" s="41"/>
      <c r="D668" s="210" t="s">
        <v>138</v>
      </c>
      <c r="E668" s="41"/>
      <c r="F668" s="211" t="s">
        <v>919</v>
      </c>
      <c r="G668" s="41"/>
      <c r="H668" s="41"/>
      <c r="I668" s="212"/>
      <c r="J668" s="41"/>
      <c r="K668" s="41"/>
      <c r="L668" s="45"/>
      <c r="M668" s="213"/>
      <c r="N668" s="214"/>
      <c r="O668" s="85"/>
      <c r="P668" s="85"/>
      <c r="Q668" s="85"/>
      <c r="R668" s="85"/>
      <c r="S668" s="85"/>
      <c r="T668" s="85"/>
      <c r="U668" s="86"/>
      <c r="V668" s="39"/>
      <c r="W668" s="39"/>
      <c r="X668" s="39"/>
      <c r="Y668" s="39"/>
      <c r="Z668" s="39"/>
      <c r="AA668" s="39"/>
      <c r="AB668" s="39"/>
      <c r="AC668" s="39"/>
      <c r="AD668" s="39"/>
      <c r="AE668" s="39"/>
      <c r="AT668" s="18" t="s">
        <v>138</v>
      </c>
      <c r="AU668" s="18" t="s">
        <v>80</v>
      </c>
    </row>
    <row r="669" s="2" customFormat="1" ht="16.5" customHeight="1">
      <c r="A669" s="39"/>
      <c r="B669" s="40"/>
      <c r="C669" s="215" t="s">
        <v>921</v>
      </c>
      <c r="D669" s="215" t="s">
        <v>158</v>
      </c>
      <c r="E669" s="216" t="s">
        <v>922</v>
      </c>
      <c r="F669" s="217" t="s">
        <v>923</v>
      </c>
      <c r="G669" s="218" t="s">
        <v>135</v>
      </c>
      <c r="H669" s="219">
        <v>23.199999999999999</v>
      </c>
      <c r="I669" s="220"/>
      <c r="J669" s="221">
        <f>ROUND(I669*H669,2)</f>
        <v>0</v>
      </c>
      <c r="K669" s="217" t="s">
        <v>19</v>
      </c>
      <c r="L669" s="222"/>
      <c r="M669" s="223" t="s">
        <v>19</v>
      </c>
      <c r="N669" s="224" t="s">
        <v>44</v>
      </c>
      <c r="O669" s="85"/>
      <c r="P669" s="206">
        <f>O669*H669</f>
        <v>0</v>
      </c>
      <c r="Q669" s="206">
        <v>0.01</v>
      </c>
      <c r="R669" s="206">
        <f>Q669*H669</f>
        <v>0.23199999999999998</v>
      </c>
      <c r="S669" s="206">
        <v>0</v>
      </c>
      <c r="T669" s="206">
        <f>S669*H669</f>
        <v>0</v>
      </c>
      <c r="U669" s="207" t="s">
        <v>19</v>
      </c>
      <c r="V669" s="39"/>
      <c r="W669" s="39"/>
      <c r="X669" s="39"/>
      <c r="Y669" s="39"/>
      <c r="Z669" s="39"/>
      <c r="AA669" s="39"/>
      <c r="AB669" s="39"/>
      <c r="AC669" s="39"/>
      <c r="AD669" s="39"/>
      <c r="AE669" s="39"/>
      <c r="AR669" s="208" t="s">
        <v>278</v>
      </c>
      <c r="AT669" s="208" t="s">
        <v>158</v>
      </c>
      <c r="AU669" s="208" t="s">
        <v>80</v>
      </c>
      <c r="AY669" s="18" t="s">
        <v>130</v>
      </c>
      <c r="BE669" s="209">
        <f>IF(N669="základní",J669,0)</f>
        <v>0</v>
      </c>
      <c r="BF669" s="209">
        <f>IF(N669="snížená",J669,0)</f>
        <v>0</v>
      </c>
      <c r="BG669" s="209">
        <f>IF(N669="zákl. přenesená",J669,0)</f>
        <v>0</v>
      </c>
      <c r="BH669" s="209">
        <f>IF(N669="sníž. přenesená",J669,0)</f>
        <v>0</v>
      </c>
      <c r="BI669" s="209">
        <f>IF(N669="nulová",J669,0)</f>
        <v>0</v>
      </c>
      <c r="BJ669" s="18" t="s">
        <v>78</v>
      </c>
      <c r="BK669" s="209">
        <f>ROUND(I669*H669,2)</f>
        <v>0</v>
      </c>
      <c r="BL669" s="18" t="s">
        <v>208</v>
      </c>
      <c r="BM669" s="208" t="s">
        <v>924</v>
      </c>
    </row>
    <row r="670" s="2" customFormat="1">
      <c r="A670" s="39"/>
      <c r="B670" s="40"/>
      <c r="C670" s="41"/>
      <c r="D670" s="210" t="s">
        <v>138</v>
      </c>
      <c r="E670" s="41"/>
      <c r="F670" s="211" t="s">
        <v>923</v>
      </c>
      <c r="G670" s="41"/>
      <c r="H670" s="41"/>
      <c r="I670" s="212"/>
      <c r="J670" s="41"/>
      <c r="K670" s="41"/>
      <c r="L670" s="45"/>
      <c r="M670" s="213"/>
      <c r="N670" s="214"/>
      <c r="O670" s="85"/>
      <c r="P670" s="85"/>
      <c r="Q670" s="85"/>
      <c r="R670" s="85"/>
      <c r="S670" s="85"/>
      <c r="T670" s="85"/>
      <c r="U670" s="86"/>
      <c r="V670" s="39"/>
      <c r="W670" s="39"/>
      <c r="X670" s="39"/>
      <c r="Y670" s="39"/>
      <c r="Z670" s="39"/>
      <c r="AA670" s="39"/>
      <c r="AB670" s="39"/>
      <c r="AC670" s="39"/>
      <c r="AD670" s="39"/>
      <c r="AE670" s="39"/>
      <c r="AT670" s="18" t="s">
        <v>138</v>
      </c>
      <c r="AU670" s="18" t="s">
        <v>80</v>
      </c>
    </row>
    <row r="671" s="2" customFormat="1" ht="16.5" customHeight="1">
      <c r="A671" s="39"/>
      <c r="B671" s="40"/>
      <c r="C671" s="197" t="s">
        <v>925</v>
      </c>
      <c r="D671" s="197" t="s">
        <v>132</v>
      </c>
      <c r="E671" s="198" t="s">
        <v>926</v>
      </c>
      <c r="F671" s="199" t="s">
        <v>927</v>
      </c>
      <c r="G671" s="200" t="s">
        <v>135</v>
      </c>
      <c r="H671" s="201">
        <v>3.2000000000000002</v>
      </c>
      <c r="I671" s="202"/>
      <c r="J671" s="203">
        <f>ROUND(I671*H671,2)</f>
        <v>0</v>
      </c>
      <c r="K671" s="199" t="s">
        <v>19</v>
      </c>
      <c r="L671" s="45"/>
      <c r="M671" s="204" t="s">
        <v>19</v>
      </c>
      <c r="N671" s="205" t="s">
        <v>44</v>
      </c>
      <c r="O671" s="85"/>
      <c r="P671" s="206">
        <f>O671*H671</f>
        <v>0</v>
      </c>
      <c r="Q671" s="206">
        <v>5.0000000000000002E-05</v>
      </c>
      <c r="R671" s="206">
        <f>Q671*H671</f>
        <v>0.00016000000000000001</v>
      </c>
      <c r="S671" s="206">
        <v>0.00032000000000000003</v>
      </c>
      <c r="T671" s="206">
        <f>S671*H671</f>
        <v>0.0010240000000000002</v>
      </c>
      <c r="U671" s="207" t="s">
        <v>19</v>
      </c>
      <c r="V671" s="39"/>
      <c r="W671" s="39"/>
      <c r="X671" s="39"/>
      <c r="Y671" s="39"/>
      <c r="Z671" s="39"/>
      <c r="AA671" s="39"/>
      <c r="AB671" s="39"/>
      <c r="AC671" s="39"/>
      <c r="AD671" s="39"/>
      <c r="AE671" s="39"/>
      <c r="AR671" s="208" t="s">
        <v>208</v>
      </c>
      <c r="AT671" s="208" t="s">
        <v>132</v>
      </c>
      <c r="AU671" s="208" t="s">
        <v>80</v>
      </c>
      <c r="AY671" s="18" t="s">
        <v>130</v>
      </c>
      <c r="BE671" s="209">
        <f>IF(N671="základní",J671,0)</f>
        <v>0</v>
      </c>
      <c r="BF671" s="209">
        <f>IF(N671="snížená",J671,0)</f>
        <v>0</v>
      </c>
      <c r="BG671" s="209">
        <f>IF(N671="zákl. přenesená",J671,0)</f>
        <v>0</v>
      </c>
      <c r="BH671" s="209">
        <f>IF(N671="sníž. přenesená",J671,0)</f>
        <v>0</v>
      </c>
      <c r="BI671" s="209">
        <f>IF(N671="nulová",J671,0)</f>
        <v>0</v>
      </c>
      <c r="BJ671" s="18" t="s">
        <v>78</v>
      </c>
      <c r="BK671" s="209">
        <f>ROUND(I671*H671,2)</f>
        <v>0</v>
      </c>
      <c r="BL671" s="18" t="s">
        <v>208</v>
      </c>
      <c r="BM671" s="208" t="s">
        <v>928</v>
      </c>
    </row>
    <row r="672" s="2" customFormat="1">
      <c r="A672" s="39"/>
      <c r="B672" s="40"/>
      <c r="C672" s="41"/>
      <c r="D672" s="210" t="s">
        <v>138</v>
      </c>
      <c r="E672" s="41"/>
      <c r="F672" s="211" t="s">
        <v>927</v>
      </c>
      <c r="G672" s="41"/>
      <c r="H672" s="41"/>
      <c r="I672" s="212"/>
      <c r="J672" s="41"/>
      <c r="K672" s="41"/>
      <c r="L672" s="45"/>
      <c r="M672" s="213"/>
      <c r="N672" s="214"/>
      <c r="O672" s="85"/>
      <c r="P672" s="85"/>
      <c r="Q672" s="85"/>
      <c r="R672" s="85"/>
      <c r="S672" s="85"/>
      <c r="T672" s="85"/>
      <c r="U672" s="86"/>
      <c r="V672" s="39"/>
      <c r="W672" s="39"/>
      <c r="X672" s="39"/>
      <c r="Y672" s="39"/>
      <c r="Z672" s="39"/>
      <c r="AA672" s="39"/>
      <c r="AB672" s="39"/>
      <c r="AC672" s="39"/>
      <c r="AD672" s="39"/>
      <c r="AE672" s="39"/>
      <c r="AT672" s="18" t="s">
        <v>138</v>
      </c>
      <c r="AU672" s="18" t="s">
        <v>80</v>
      </c>
    </row>
    <row r="673" s="2" customFormat="1" ht="16.5" customHeight="1">
      <c r="A673" s="39"/>
      <c r="B673" s="40"/>
      <c r="C673" s="215" t="s">
        <v>929</v>
      </c>
      <c r="D673" s="215" t="s">
        <v>158</v>
      </c>
      <c r="E673" s="216" t="s">
        <v>930</v>
      </c>
      <c r="F673" s="217" t="s">
        <v>931</v>
      </c>
      <c r="G673" s="218" t="s">
        <v>135</v>
      </c>
      <c r="H673" s="219">
        <v>3.2000000000000002</v>
      </c>
      <c r="I673" s="220"/>
      <c r="J673" s="221">
        <f>ROUND(I673*H673,2)</f>
        <v>0</v>
      </c>
      <c r="K673" s="217" t="s">
        <v>19</v>
      </c>
      <c r="L673" s="222"/>
      <c r="M673" s="223" t="s">
        <v>19</v>
      </c>
      <c r="N673" s="224" t="s">
        <v>44</v>
      </c>
      <c r="O673" s="85"/>
      <c r="P673" s="206">
        <f>O673*H673</f>
        <v>0</v>
      </c>
      <c r="Q673" s="206">
        <v>0.01</v>
      </c>
      <c r="R673" s="206">
        <f>Q673*H673</f>
        <v>0.032000000000000001</v>
      </c>
      <c r="S673" s="206">
        <v>0</v>
      </c>
      <c r="T673" s="206">
        <f>S673*H673</f>
        <v>0</v>
      </c>
      <c r="U673" s="207" t="s">
        <v>19</v>
      </c>
      <c r="V673" s="39"/>
      <c r="W673" s="39"/>
      <c r="X673" s="39"/>
      <c r="Y673" s="39"/>
      <c r="Z673" s="39"/>
      <c r="AA673" s="39"/>
      <c r="AB673" s="39"/>
      <c r="AC673" s="39"/>
      <c r="AD673" s="39"/>
      <c r="AE673" s="39"/>
      <c r="AR673" s="208" t="s">
        <v>278</v>
      </c>
      <c r="AT673" s="208" t="s">
        <v>158</v>
      </c>
      <c r="AU673" s="208" t="s">
        <v>80</v>
      </c>
      <c r="AY673" s="18" t="s">
        <v>130</v>
      </c>
      <c r="BE673" s="209">
        <f>IF(N673="základní",J673,0)</f>
        <v>0</v>
      </c>
      <c r="BF673" s="209">
        <f>IF(N673="snížená",J673,0)</f>
        <v>0</v>
      </c>
      <c r="BG673" s="209">
        <f>IF(N673="zákl. přenesená",J673,0)</f>
        <v>0</v>
      </c>
      <c r="BH673" s="209">
        <f>IF(N673="sníž. přenesená",J673,0)</f>
        <v>0</v>
      </c>
      <c r="BI673" s="209">
        <f>IF(N673="nulová",J673,0)</f>
        <v>0</v>
      </c>
      <c r="BJ673" s="18" t="s">
        <v>78</v>
      </c>
      <c r="BK673" s="209">
        <f>ROUND(I673*H673,2)</f>
        <v>0</v>
      </c>
      <c r="BL673" s="18" t="s">
        <v>208</v>
      </c>
      <c r="BM673" s="208" t="s">
        <v>932</v>
      </c>
    </row>
    <row r="674" s="2" customFormat="1">
      <c r="A674" s="39"/>
      <c r="B674" s="40"/>
      <c r="C674" s="41"/>
      <c r="D674" s="210" t="s">
        <v>138</v>
      </c>
      <c r="E674" s="41"/>
      <c r="F674" s="211" t="s">
        <v>931</v>
      </c>
      <c r="G674" s="41"/>
      <c r="H674" s="41"/>
      <c r="I674" s="212"/>
      <c r="J674" s="41"/>
      <c r="K674" s="41"/>
      <c r="L674" s="45"/>
      <c r="M674" s="213"/>
      <c r="N674" s="214"/>
      <c r="O674" s="85"/>
      <c r="P674" s="85"/>
      <c r="Q674" s="85"/>
      <c r="R674" s="85"/>
      <c r="S674" s="85"/>
      <c r="T674" s="85"/>
      <c r="U674" s="86"/>
      <c r="V674" s="39"/>
      <c r="W674" s="39"/>
      <c r="X674" s="39"/>
      <c r="Y674" s="39"/>
      <c r="Z674" s="39"/>
      <c r="AA674" s="39"/>
      <c r="AB674" s="39"/>
      <c r="AC674" s="39"/>
      <c r="AD674" s="39"/>
      <c r="AE674" s="39"/>
      <c r="AT674" s="18" t="s">
        <v>138</v>
      </c>
      <c r="AU674" s="18" t="s">
        <v>80</v>
      </c>
    </row>
    <row r="675" s="2" customFormat="1" ht="16.5" customHeight="1">
      <c r="A675" s="39"/>
      <c r="B675" s="40"/>
      <c r="C675" s="197" t="s">
        <v>933</v>
      </c>
      <c r="D675" s="197" t="s">
        <v>132</v>
      </c>
      <c r="E675" s="198" t="s">
        <v>934</v>
      </c>
      <c r="F675" s="199" t="s">
        <v>935</v>
      </c>
      <c r="G675" s="200" t="s">
        <v>173</v>
      </c>
      <c r="H675" s="201">
        <v>169.25999999999999</v>
      </c>
      <c r="I675" s="202"/>
      <c r="J675" s="203">
        <f>ROUND(I675*H675,2)</f>
        <v>0</v>
      </c>
      <c r="K675" s="199" t="s">
        <v>19</v>
      </c>
      <c r="L675" s="45"/>
      <c r="M675" s="204" t="s">
        <v>19</v>
      </c>
      <c r="N675" s="205" t="s">
        <v>44</v>
      </c>
      <c r="O675" s="85"/>
      <c r="P675" s="206">
        <f>O675*H675</f>
        <v>0</v>
      </c>
      <c r="Q675" s="206">
        <v>0.00055000000000000003</v>
      </c>
      <c r="R675" s="206">
        <f>Q675*H675</f>
        <v>0.093092999999999995</v>
      </c>
      <c r="S675" s="206">
        <v>0</v>
      </c>
      <c r="T675" s="206">
        <f>S675*H675</f>
        <v>0</v>
      </c>
      <c r="U675" s="207" t="s">
        <v>19</v>
      </c>
      <c r="V675" s="39"/>
      <c r="W675" s="39"/>
      <c r="X675" s="39"/>
      <c r="Y675" s="39"/>
      <c r="Z675" s="39"/>
      <c r="AA675" s="39"/>
      <c r="AB675" s="39"/>
      <c r="AC675" s="39"/>
      <c r="AD675" s="39"/>
      <c r="AE675" s="39"/>
      <c r="AR675" s="208" t="s">
        <v>208</v>
      </c>
      <c r="AT675" s="208" t="s">
        <v>132</v>
      </c>
      <c r="AU675" s="208" t="s">
        <v>80</v>
      </c>
      <c r="AY675" s="18" t="s">
        <v>130</v>
      </c>
      <c r="BE675" s="209">
        <f>IF(N675="základní",J675,0)</f>
        <v>0</v>
      </c>
      <c r="BF675" s="209">
        <f>IF(N675="snížená",J675,0)</f>
        <v>0</v>
      </c>
      <c r="BG675" s="209">
        <f>IF(N675="zákl. přenesená",J675,0)</f>
        <v>0</v>
      </c>
      <c r="BH675" s="209">
        <f>IF(N675="sníž. přenesená",J675,0)</f>
        <v>0</v>
      </c>
      <c r="BI675" s="209">
        <f>IF(N675="nulová",J675,0)</f>
        <v>0</v>
      </c>
      <c r="BJ675" s="18" t="s">
        <v>78</v>
      </c>
      <c r="BK675" s="209">
        <f>ROUND(I675*H675,2)</f>
        <v>0</v>
      </c>
      <c r="BL675" s="18" t="s">
        <v>208</v>
      </c>
      <c r="BM675" s="208" t="s">
        <v>936</v>
      </c>
    </row>
    <row r="676" s="2" customFormat="1">
      <c r="A676" s="39"/>
      <c r="B676" s="40"/>
      <c r="C676" s="41"/>
      <c r="D676" s="210" t="s">
        <v>138</v>
      </c>
      <c r="E676" s="41"/>
      <c r="F676" s="211" t="s">
        <v>935</v>
      </c>
      <c r="G676" s="41"/>
      <c r="H676" s="41"/>
      <c r="I676" s="212"/>
      <c r="J676" s="41"/>
      <c r="K676" s="41"/>
      <c r="L676" s="45"/>
      <c r="M676" s="213"/>
      <c r="N676" s="214"/>
      <c r="O676" s="85"/>
      <c r="P676" s="85"/>
      <c r="Q676" s="85"/>
      <c r="R676" s="85"/>
      <c r="S676" s="85"/>
      <c r="T676" s="85"/>
      <c r="U676" s="86"/>
      <c r="V676" s="39"/>
      <c r="W676" s="39"/>
      <c r="X676" s="39"/>
      <c r="Y676" s="39"/>
      <c r="Z676" s="39"/>
      <c r="AA676" s="39"/>
      <c r="AB676" s="39"/>
      <c r="AC676" s="39"/>
      <c r="AD676" s="39"/>
      <c r="AE676" s="39"/>
      <c r="AT676" s="18" t="s">
        <v>138</v>
      </c>
      <c r="AU676" s="18" t="s">
        <v>80</v>
      </c>
    </row>
    <row r="677" s="2" customFormat="1" ht="16.5" customHeight="1">
      <c r="A677" s="39"/>
      <c r="B677" s="40"/>
      <c r="C677" s="197" t="s">
        <v>937</v>
      </c>
      <c r="D677" s="197" t="s">
        <v>132</v>
      </c>
      <c r="E677" s="198" t="s">
        <v>938</v>
      </c>
      <c r="F677" s="199" t="s">
        <v>939</v>
      </c>
      <c r="G677" s="200" t="s">
        <v>395</v>
      </c>
      <c r="H677" s="259"/>
      <c r="I677" s="202"/>
      <c r="J677" s="203">
        <f>ROUND(I677*H677,2)</f>
        <v>0</v>
      </c>
      <c r="K677" s="199" t="s">
        <v>216</v>
      </c>
      <c r="L677" s="45"/>
      <c r="M677" s="204" t="s">
        <v>19</v>
      </c>
      <c r="N677" s="205" t="s">
        <v>44</v>
      </c>
      <c r="O677" s="85"/>
      <c r="P677" s="206">
        <f>O677*H677</f>
        <v>0</v>
      </c>
      <c r="Q677" s="206">
        <v>0</v>
      </c>
      <c r="R677" s="206">
        <f>Q677*H677</f>
        <v>0</v>
      </c>
      <c r="S677" s="206">
        <v>0</v>
      </c>
      <c r="T677" s="206">
        <f>S677*H677</f>
        <v>0</v>
      </c>
      <c r="U677" s="207" t="s">
        <v>19</v>
      </c>
      <c r="V677" s="39"/>
      <c r="W677" s="39"/>
      <c r="X677" s="39"/>
      <c r="Y677" s="39"/>
      <c r="Z677" s="39"/>
      <c r="AA677" s="39"/>
      <c r="AB677" s="39"/>
      <c r="AC677" s="39"/>
      <c r="AD677" s="39"/>
      <c r="AE677" s="39"/>
      <c r="AR677" s="208" t="s">
        <v>208</v>
      </c>
      <c r="AT677" s="208" t="s">
        <v>132</v>
      </c>
      <c r="AU677" s="208" t="s">
        <v>80</v>
      </c>
      <c r="AY677" s="18" t="s">
        <v>130</v>
      </c>
      <c r="BE677" s="209">
        <f>IF(N677="základní",J677,0)</f>
        <v>0</v>
      </c>
      <c r="BF677" s="209">
        <f>IF(N677="snížená",J677,0)</f>
        <v>0</v>
      </c>
      <c r="BG677" s="209">
        <f>IF(N677="zákl. přenesená",J677,0)</f>
        <v>0</v>
      </c>
      <c r="BH677" s="209">
        <f>IF(N677="sníž. přenesená",J677,0)</f>
        <v>0</v>
      </c>
      <c r="BI677" s="209">
        <f>IF(N677="nulová",J677,0)</f>
        <v>0</v>
      </c>
      <c r="BJ677" s="18" t="s">
        <v>78</v>
      </c>
      <c r="BK677" s="209">
        <f>ROUND(I677*H677,2)</f>
        <v>0</v>
      </c>
      <c r="BL677" s="18" t="s">
        <v>208</v>
      </c>
      <c r="BM677" s="208" t="s">
        <v>940</v>
      </c>
    </row>
    <row r="678" s="2" customFormat="1">
      <c r="A678" s="39"/>
      <c r="B678" s="40"/>
      <c r="C678" s="41"/>
      <c r="D678" s="210" t="s">
        <v>138</v>
      </c>
      <c r="E678" s="41"/>
      <c r="F678" s="211" t="s">
        <v>941</v>
      </c>
      <c r="G678" s="41"/>
      <c r="H678" s="41"/>
      <c r="I678" s="212"/>
      <c r="J678" s="41"/>
      <c r="K678" s="41"/>
      <c r="L678" s="45"/>
      <c r="M678" s="213"/>
      <c r="N678" s="214"/>
      <c r="O678" s="85"/>
      <c r="P678" s="85"/>
      <c r="Q678" s="85"/>
      <c r="R678" s="85"/>
      <c r="S678" s="85"/>
      <c r="T678" s="85"/>
      <c r="U678" s="86"/>
      <c r="V678" s="39"/>
      <c r="W678" s="39"/>
      <c r="X678" s="39"/>
      <c r="Y678" s="39"/>
      <c r="Z678" s="39"/>
      <c r="AA678" s="39"/>
      <c r="AB678" s="39"/>
      <c r="AC678" s="39"/>
      <c r="AD678" s="39"/>
      <c r="AE678" s="39"/>
      <c r="AT678" s="18" t="s">
        <v>138</v>
      </c>
      <c r="AU678" s="18" t="s">
        <v>80</v>
      </c>
    </row>
    <row r="679" s="2" customFormat="1">
      <c r="A679" s="39"/>
      <c r="B679" s="40"/>
      <c r="C679" s="41"/>
      <c r="D679" s="257" t="s">
        <v>219</v>
      </c>
      <c r="E679" s="41"/>
      <c r="F679" s="258" t="s">
        <v>942</v>
      </c>
      <c r="G679" s="41"/>
      <c r="H679" s="41"/>
      <c r="I679" s="212"/>
      <c r="J679" s="41"/>
      <c r="K679" s="41"/>
      <c r="L679" s="45"/>
      <c r="M679" s="213"/>
      <c r="N679" s="214"/>
      <c r="O679" s="85"/>
      <c r="P679" s="85"/>
      <c r="Q679" s="85"/>
      <c r="R679" s="85"/>
      <c r="S679" s="85"/>
      <c r="T679" s="85"/>
      <c r="U679" s="86"/>
      <c r="V679" s="39"/>
      <c r="W679" s="39"/>
      <c r="X679" s="39"/>
      <c r="Y679" s="39"/>
      <c r="Z679" s="39"/>
      <c r="AA679" s="39"/>
      <c r="AB679" s="39"/>
      <c r="AC679" s="39"/>
      <c r="AD679" s="39"/>
      <c r="AE679" s="39"/>
      <c r="AT679" s="18" t="s">
        <v>219</v>
      </c>
      <c r="AU679" s="18" t="s">
        <v>80</v>
      </c>
    </row>
    <row r="680" s="12" customFormat="1" ht="22.8" customHeight="1">
      <c r="A680" s="12"/>
      <c r="B680" s="181"/>
      <c r="C680" s="182"/>
      <c r="D680" s="183" t="s">
        <v>72</v>
      </c>
      <c r="E680" s="195" t="s">
        <v>943</v>
      </c>
      <c r="F680" s="195" t="s">
        <v>944</v>
      </c>
      <c r="G680" s="182"/>
      <c r="H680" s="182"/>
      <c r="I680" s="185"/>
      <c r="J680" s="196">
        <f>BK680</f>
        <v>0</v>
      </c>
      <c r="K680" s="182"/>
      <c r="L680" s="187"/>
      <c r="M680" s="188"/>
      <c r="N680" s="189"/>
      <c r="O680" s="189"/>
      <c r="P680" s="190">
        <f>SUM(P681:P688)</f>
        <v>0</v>
      </c>
      <c r="Q680" s="189"/>
      <c r="R680" s="190">
        <f>SUM(R681:R688)</f>
        <v>0.076796073000000006</v>
      </c>
      <c r="S680" s="189"/>
      <c r="T680" s="190">
        <f>SUM(T681:T688)</f>
        <v>0</v>
      </c>
      <c r="U680" s="191"/>
      <c r="V680" s="12"/>
      <c r="W680" s="12"/>
      <c r="X680" s="12"/>
      <c r="Y680" s="12"/>
      <c r="Z680" s="12"/>
      <c r="AA680" s="12"/>
      <c r="AB680" s="12"/>
      <c r="AC680" s="12"/>
      <c r="AD680" s="12"/>
      <c r="AE680" s="12"/>
      <c r="AR680" s="192" t="s">
        <v>80</v>
      </c>
      <c r="AT680" s="193" t="s">
        <v>72</v>
      </c>
      <c r="AU680" s="193" t="s">
        <v>78</v>
      </c>
      <c r="AY680" s="192" t="s">
        <v>130</v>
      </c>
      <c r="BK680" s="194">
        <f>SUM(BK681:BK688)</f>
        <v>0</v>
      </c>
    </row>
    <row r="681" s="2" customFormat="1" ht="16.5" customHeight="1">
      <c r="A681" s="39"/>
      <c r="B681" s="40"/>
      <c r="C681" s="197" t="s">
        <v>945</v>
      </c>
      <c r="D681" s="197" t="s">
        <v>132</v>
      </c>
      <c r="E681" s="198" t="s">
        <v>946</v>
      </c>
      <c r="F681" s="199" t="s">
        <v>947</v>
      </c>
      <c r="G681" s="200" t="s">
        <v>135</v>
      </c>
      <c r="H681" s="201">
        <v>217.79900000000001</v>
      </c>
      <c r="I681" s="202"/>
      <c r="J681" s="203">
        <f>ROUND(I681*H681,2)</f>
        <v>0</v>
      </c>
      <c r="K681" s="199" t="s">
        <v>19</v>
      </c>
      <c r="L681" s="45"/>
      <c r="M681" s="204" t="s">
        <v>19</v>
      </c>
      <c r="N681" s="205" t="s">
        <v>44</v>
      </c>
      <c r="O681" s="85"/>
      <c r="P681" s="206">
        <f>O681*H681</f>
        <v>0</v>
      </c>
      <c r="Q681" s="206">
        <v>0.000154</v>
      </c>
      <c r="R681" s="206">
        <f>Q681*H681</f>
        <v>0.033541046000000005</v>
      </c>
      <c r="S681" s="206">
        <v>0</v>
      </c>
      <c r="T681" s="206">
        <f>S681*H681</f>
        <v>0</v>
      </c>
      <c r="U681" s="207" t="s">
        <v>19</v>
      </c>
      <c r="V681" s="39"/>
      <c r="W681" s="39"/>
      <c r="X681" s="39"/>
      <c r="Y681" s="39"/>
      <c r="Z681" s="39"/>
      <c r="AA681" s="39"/>
      <c r="AB681" s="39"/>
      <c r="AC681" s="39"/>
      <c r="AD681" s="39"/>
      <c r="AE681" s="39"/>
      <c r="AR681" s="208" t="s">
        <v>208</v>
      </c>
      <c r="AT681" s="208" t="s">
        <v>132</v>
      </c>
      <c r="AU681" s="208" t="s">
        <v>80</v>
      </c>
      <c r="AY681" s="18" t="s">
        <v>130</v>
      </c>
      <c r="BE681" s="209">
        <f>IF(N681="základní",J681,0)</f>
        <v>0</v>
      </c>
      <c r="BF681" s="209">
        <f>IF(N681="snížená",J681,0)</f>
        <v>0</v>
      </c>
      <c r="BG681" s="209">
        <f>IF(N681="zákl. přenesená",J681,0)</f>
        <v>0</v>
      </c>
      <c r="BH681" s="209">
        <f>IF(N681="sníž. přenesená",J681,0)</f>
        <v>0</v>
      </c>
      <c r="BI681" s="209">
        <f>IF(N681="nulová",J681,0)</f>
        <v>0</v>
      </c>
      <c r="BJ681" s="18" t="s">
        <v>78</v>
      </c>
      <c r="BK681" s="209">
        <f>ROUND(I681*H681,2)</f>
        <v>0</v>
      </c>
      <c r="BL681" s="18" t="s">
        <v>208</v>
      </c>
      <c r="BM681" s="208" t="s">
        <v>948</v>
      </c>
    </row>
    <row r="682" s="2" customFormat="1">
      <c r="A682" s="39"/>
      <c r="B682" s="40"/>
      <c r="C682" s="41"/>
      <c r="D682" s="210" t="s">
        <v>138</v>
      </c>
      <c r="E682" s="41"/>
      <c r="F682" s="211" t="s">
        <v>947</v>
      </c>
      <c r="G682" s="41"/>
      <c r="H682" s="41"/>
      <c r="I682" s="212"/>
      <c r="J682" s="41"/>
      <c r="K682" s="41"/>
      <c r="L682" s="45"/>
      <c r="M682" s="213"/>
      <c r="N682" s="214"/>
      <c r="O682" s="85"/>
      <c r="P682" s="85"/>
      <c r="Q682" s="85"/>
      <c r="R682" s="85"/>
      <c r="S682" s="85"/>
      <c r="T682" s="85"/>
      <c r="U682" s="86"/>
      <c r="V682" s="39"/>
      <c r="W682" s="39"/>
      <c r="X682" s="39"/>
      <c r="Y682" s="39"/>
      <c r="Z682" s="39"/>
      <c r="AA682" s="39"/>
      <c r="AB682" s="39"/>
      <c r="AC682" s="39"/>
      <c r="AD682" s="39"/>
      <c r="AE682" s="39"/>
      <c r="AT682" s="18" t="s">
        <v>138</v>
      </c>
      <c r="AU682" s="18" t="s">
        <v>80</v>
      </c>
    </row>
    <row r="683" s="2" customFormat="1" ht="24.15" customHeight="1">
      <c r="A683" s="39"/>
      <c r="B683" s="40"/>
      <c r="C683" s="197" t="s">
        <v>949</v>
      </c>
      <c r="D683" s="197" t="s">
        <v>132</v>
      </c>
      <c r="E683" s="198" t="s">
        <v>950</v>
      </c>
      <c r="F683" s="199" t="s">
        <v>951</v>
      </c>
      <c r="G683" s="200" t="s">
        <v>135</v>
      </c>
      <c r="H683" s="201">
        <v>217.79900000000001</v>
      </c>
      <c r="I683" s="202"/>
      <c r="J683" s="203">
        <f>ROUND(I683*H683,2)</f>
        <v>0</v>
      </c>
      <c r="K683" s="199" t="s">
        <v>19</v>
      </c>
      <c r="L683" s="45"/>
      <c r="M683" s="204" t="s">
        <v>19</v>
      </c>
      <c r="N683" s="205" t="s">
        <v>44</v>
      </c>
      <c r="O683" s="85"/>
      <c r="P683" s="206">
        <f>O683*H683</f>
        <v>0</v>
      </c>
      <c r="Q683" s="206">
        <v>0.000165</v>
      </c>
      <c r="R683" s="206">
        <f>Q683*H683</f>
        <v>0.035936835</v>
      </c>
      <c r="S683" s="206">
        <v>0</v>
      </c>
      <c r="T683" s="206">
        <f>S683*H683</f>
        <v>0</v>
      </c>
      <c r="U683" s="207" t="s">
        <v>19</v>
      </c>
      <c r="V683" s="39"/>
      <c r="W683" s="39"/>
      <c r="X683" s="39"/>
      <c r="Y683" s="39"/>
      <c r="Z683" s="39"/>
      <c r="AA683" s="39"/>
      <c r="AB683" s="39"/>
      <c r="AC683" s="39"/>
      <c r="AD683" s="39"/>
      <c r="AE683" s="39"/>
      <c r="AR683" s="208" t="s">
        <v>208</v>
      </c>
      <c r="AT683" s="208" t="s">
        <v>132</v>
      </c>
      <c r="AU683" s="208" t="s">
        <v>80</v>
      </c>
      <c r="AY683" s="18" t="s">
        <v>130</v>
      </c>
      <c r="BE683" s="209">
        <f>IF(N683="základní",J683,0)</f>
        <v>0</v>
      </c>
      <c r="BF683" s="209">
        <f>IF(N683="snížená",J683,0)</f>
        <v>0</v>
      </c>
      <c r="BG683" s="209">
        <f>IF(N683="zákl. přenesená",J683,0)</f>
        <v>0</v>
      </c>
      <c r="BH683" s="209">
        <f>IF(N683="sníž. přenesená",J683,0)</f>
        <v>0</v>
      </c>
      <c r="BI683" s="209">
        <f>IF(N683="nulová",J683,0)</f>
        <v>0</v>
      </c>
      <c r="BJ683" s="18" t="s">
        <v>78</v>
      </c>
      <c r="BK683" s="209">
        <f>ROUND(I683*H683,2)</f>
        <v>0</v>
      </c>
      <c r="BL683" s="18" t="s">
        <v>208</v>
      </c>
      <c r="BM683" s="208" t="s">
        <v>952</v>
      </c>
    </row>
    <row r="684" s="2" customFormat="1">
      <c r="A684" s="39"/>
      <c r="B684" s="40"/>
      <c r="C684" s="41"/>
      <c r="D684" s="210" t="s">
        <v>138</v>
      </c>
      <c r="E684" s="41"/>
      <c r="F684" s="211" t="s">
        <v>951</v>
      </c>
      <c r="G684" s="41"/>
      <c r="H684" s="41"/>
      <c r="I684" s="212"/>
      <c r="J684" s="41"/>
      <c r="K684" s="41"/>
      <c r="L684" s="45"/>
      <c r="M684" s="213"/>
      <c r="N684" s="214"/>
      <c r="O684" s="85"/>
      <c r="P684" s="85"/>
      <c r="Q684" s="85"/>
      <c r="R684" s="85"/>
      <c r="S684" s="85"/>
      <c r="T684" s="85"/>
      <c r="U684" s="86"/>
      <c r="V684" s="39"/>
      <c r="W684" s="39"/>
      <c r="X684" s="39"/>
      <c r="Y684" s="39"/>
      <c r="Z684" s="39"/>
      <c r="AA684" s="39"/>
      <c r="AB684" s="39"/>
      <c r="AC684" s="39"/>
      <c r="AD684" s="39"/>
      <c r="AE684" s="39"/>
      <c r="AT684" s="18" t="s">
        <v>138</v>
      </c>
      <c r="AU684" s="18" t="s">
        <v>80</v>
      </c>
    </row>
    <row r="685" s="2" customFormat="1" ht="24.15" customHeight="1">
      <c r="A685" s="39"/>
      <c r="B685" s="40"/>
      <c r="C685" s="197" t="s">
        <v>953</v>
      </c>
      <c r="D685" s="197" t="s">
        <v>132</v>
      </c>
      <c r="E685" s="198" t="s">
        <v>954</v>
      </c>
      <c r="F685" s="199" t="s">
        <v>955</v>
      </c>
      <c r="G685" s="200" t="s">
        <v>135</v>
      </c>
      <c r="H685" s="201">
        <v>20.216000000000001</v>
      </c>
      <c r="I685" s="202"/>
      <c r="J685" s="203">
        <f>ROUND(I685*H685,2)</f>
        <v>0</v>
      </c>
      <c r="K685" s="199" t="s">
        <v>19</v>
      </c>
      <c r="L685" s="45"/>
      <c r="M685" s="204" t="s">
        <v>19</v>
      </c>
      <c r="N685" s="205" t="s">
        <v>44</v>
      </c>
      <c r="O685" s="85"/>
      <c r="P685" s="206">
        <f>O685*H685</f>
        <v>0</v>
      </c>
      <c r="Q685" s="206">
        <v>0.00017000000000000001</v>
      </c>
      <c r="R685" s="206">
        <f>Q685*H685</f>
        <v>0.0034367200000000003</v>
      </c>
      <c r="S685" s="206">
        <v>0</v>
      </c>
      <c r="T685" s="206">
        <f>S685*H685</f>
        <v>0</v>
      </c>
      <c r="U685" s="207" t="s">
        <v>19</v>
      </c>
      <c r="V685" s="39"/>
      <c r="W685" s="39"/>
      <c r="X685" s="39"/>
      <c r="Y685" s="39"/>
      <c r="Z685" s="39"/>
      <c r="AA685" s="39"/>
      <c r="AB685" s="39"/>
      <c r="AC685" s="39"/>
      <c r="AD685" s="39"/>
      <c r="AE685" s="39"/>
      <c r="AR685" s="208" t="s">
        <v>208</v>
      </c>
      <c r="AT685" s="208" t="s">
        <v>132</v>
      </c>
      <c r="AU685" s="208" t="s">
        <v>80</v>
      </c>
      <c r="AY685" s="18" t="s">
        <v>130</v>
      </c>
      <c r="BE685" s="209">
        <f>IF(N685="základní",J685,0)</f>
        <v>0</v>
      </c>
      <c r="BF685" s="209">
        <f>IF(N685="snížená",J685,0)</f>
        <v>0</v>
      </c>
      <c r="BG685" s="209">
        <f>IF(N685="zákl. přenesená",J685,0)</f>
        <v>0</v>
      </c>
      <c r="BH685" s="209">
        <f>IF(N685="sníž. přenesená",J685,0)</f>
        <v>0</v>
      </c>
      <c r="BI685" s="209">
        <f>IF(N685="nulová",J685,0)</f>
        <v>0</v>
      </c>
      <c r="BJ685" s="18" t="s">
        <v>78</v>
      </c>
      <c r="BK685" s="209">
        <f>ROUND(I685*H685,2)</f>
        <v>0</v>
      </c>
      <c r="BL685" s="18" t="s">
        <v>208</v>
      </c>
      <c r="BM685" s="208" t="s">
        <v>956</v>
      </c>
    </row>
    <row r="686" s="2" customFormat="1">
      <c r="A686" s="39"/>
      <c r="B686" s="40"/>
      <c r="C686" s="41"/>
      <c r="D686" s="210" t="s">
        <v>138</v>
      </c>
      <c r="E686" s="41"/>
      <c r="F686" s="211" t="s">
        <v>955</v>
      </c>
      <c r="G686" s="41"/>
      <c r="H686" s="41"/>
      <c r="I686" s="212"/>
      <c r="J686" s="41"/>
      <c r="K686" s="41"/>
      <c r="L686" s="45"/>
      <c r="M686" s="213"/>
      <c r="N686" s="214"/>
      <c r="O686" s="85"/>
      <c r="P686" s="85"/>
      <c r="Q686" s="85"/>
      <c r="R686" s="85"/>
      <c r="S686" s="85"/>
      <c r="T686" s="85"/>
      <c r="U686" s="86"/>
      <c r="V686" s="39"/>
      <c r="W686" s="39"/>
      <c r="X686" s="39"/>
      <c r="Y686" s="39"/>
      <c r="Z686" s="39"/>
      <c r="AA686" s="39"/>
      <c r="AB686" s="39"/>
      <c r="AC686" s="39"/>
      <c r="AD686" s="39"/>
      <c r="AE686" s="39"/>
      <c r="AT686" s="18" t="s">
        <v>138</v>
      </c>
      <c r="AU686" s="18" t="s">
        <v>80</v>
      </c>
    </row>
    <row r="687" s="2" customFormat="1" ht="16.5" customHeight="1">
      <c r="A687" s="39"/>
      <c r="B687" s="40"/>
      <c r="C687" s="197" t="s">
        <v>957</v>
      </c>
      <c r="D687" s="197" t="s">
        <v>132</v>
      </c>
      <c r="E687" s="198" t="s">
        <v>958</v>
      </c>
      <c r="F687" s="199" t="s">
        <v>959</v>
      </c>
      <c r="G687" s="200" t="s">
        <v>135</v>
      </c>
      <c r="H687" s="201">
        <v>20.216000000000001</v>
      </c>
      <c r="I687" s="202"/>
      <c r="J687" s="203">
        <f>ROUND(I687*H687,2)</f>
        <v>0</v>
      </c>
      <c r="K687" s="199" t="s">
        <v>19</v>
      </c>
      <c r="L687" s="45"/>
      <c r="M687" s="204" t="s">
        <v>19</v>
      </c>
      <c r="N687" s="205" t="s">
        <v>44</v>
      </c>
      <c r="O687" s="85"/>
      <c r="P687" s="206">
        <f>O687*H687</f>
        <v>0</v>
      </c>
      <c r="Q687" s="206">
        <v>0.00019200000000000001</v>
      </c>
      <c r="R687" s="206">
        <f>Q687*H687</f>
        <v>0.0038814720000000004</v>
      </c>
      <c r="S687" s="206">
        <v>0</v>
      </c>
      <c r="T687" s="206">
        <f>S687*H687</f>
        <v>0</v>
      </c>
      <c r="U687" s="207" t="s">
        <v>19</v>
      </c>
      <c r="V687" s="39"/>
      <c r="W687" s="39"/>
      <c r="X687" s="39"/>
      <c r="Y687" s="39"/>
      <c r="Z687" s="39"/>
      <c r="AA687" s="39"/>
      <c r="AB687" s="39"/>
      <c r="AC687" s="39"/>
      <c r="AD687" s="39"/>
      <c r="AE687" s="39"/>
      <c r="AR687" s="208" t="s">
        <v>208</v>
      </c>
      <c r="AT687" s="208" t="s">
        <v>132</v>
      </c>
      <c r="AU687" s="208" t="s">
        <v>80</v>
      </c>
      <c r="AY687" s="18" t="s">
        <v>130</v>
      </c>
      <c r="BE687" s="209">
        <f>IF(N687="základní",J687,0)</f>
        <v>0</v>
      </c>
      <c r="BF687" s="209">
        <f>IF(N687="snížená",J687,0)</f>
        <v>0</v>
      </c>
      <c r="BG687" s="209">
        <f>IF(N687="zákl. přenesená",J687,0)</f>
        <v>0</v>
      </c>
      <c r="BH687" s="209">
        <f>IF(N687="sníž. přenesená",J687,0)</f>
        <v>0</v>
      </c>
      <c r="BI687" s="209">
        <f>IF(N687="nulová",J687,0)</f>
        <v>0</v>
      </c>
      <c r="BJ687" s="18" t="s">
        <v>78</v>
      </c>
      <c r="BK687" s="209">
        <f>ROUND(I687*H687,2)</f>
        <v>0</v>
      </c>
      <c r="BL687" s="18" t="s">
        <v>208</v>
      </c>
      <c r="BM687" s="208" t="s">
        <v>960</v>
      </c>
    </row>
    <row r="688" s="2" customFormat="1">
      <c r="A688" s="39"/>
      <c r="B688" s="40"/>
      <c r="C688" s="41"/>
      <c r="D688" s="210" t="s">
        <v>138</v>
      </c>
      <c r="E688" s="41"/>
      <c r="F688" s="211" t="s">
        <v>959</v>
      </c>
      <c r="G688" s="41"/>
      <c r="H688" s="41"/>
      <c r="I688" s="212"/>
      <c r="J688" s="41"/>
      <c r="K688" s="41"/>
      <c r="L688" s="45"/>
      <c r="M688" s="213"/>
      <c r="N688" s="214"/>
      <c r="O688" s="85"/>
      <c r="P688" s="85"/>
      <c r="Q688" s="85"/>
      <c r="R688" s="85"/>
      <c r="S688" s="85"/>
      <c r="T688" s="85"/>
      <c r="U688" s="86"/>
      <c r="V688" s="39"/>
      <c r="W688" s="39"/>
      <c r="X688" s="39"/>
      <c r="Y688" s="39"/>
      <c r="Z688" s="39"/>
      <c r="AA688" s="39"/>
      <c r="AB688" s="39"/>
      <c r="AC688" s="39"/>
      <c r="AD688" s="39"/>
      <c r="AE688" s="39"/>
      <c r="AT688" s="18" t="s">
        <v>138</v>
      </c>
      <c r="AU688" s="18" t="s">
        <v>80</v>
      </c>
    </row>
    <row r="689" s="12" customFormat="1" ht="22.8" customHeight="1">
      <c r="A689" s="12"/>
      <c r="B689" s="181"/>
      <c r="C689" s="182"/>
      <c r="D689" s="183" t="s">
        <v>72</v>
      </c>
      <c r="E689" s="195" t="s">
        <v>961</v>
      </c>
      <c r="F689" s="195" t="s">
        <v>962</v>
      </c>
      <c r="G689" s="182"/>
      <c r="H689" s="182"/>
      <c r="I689" s="185"/>
      <c r="J689" s="196">
        <f>BK689</f>
        <v>0</v>
      </c>
      <c r="K689" s="182"/>
      <c r="L689" s="187"/>
      <c r="M689" s="188"/>
      <c r="N689" s="189"/>
      <c r="O689" s="189"/>
      <c r="P689" s="190">
        <f>SUM(P690:P699)</f>
        <v>0</v>
      </c>
      <c r="Q689" s="189"/>
      <c r="R689" s="190">
        <f>SUM(R690:R699)</f>
        <v>0.10290000000000001</v>
      </c>
      <c r="S689" s="189"/>
      <c r="T689" s="190">
        <f>SUM(T690:T699)</f>
        <v>0</v>
      </c>
      <c r="U689" s="191"/>
      <c r="V689" s="12"/>
      <c r="W689" s="12"/>
      <c r="X689" s="12"/>
      <c r="Y689" s="12"/>
      <c r="Z689" s="12"/>
      <c r="AA689" s="12"/>
      <c r="AB689" s="12"/>
      <c r="AC689" s="12"/>
      <c r="AD689" s="12"/>
      <c r="AE689" s="12"/>
      <c r="AR689" s="192" t="s">
        <v>80</v>
      </c>
      <c r="AT689" s="193" t="s">
        <v>72</v>
      </c>
      <c r="AU689" s="193" t="s">
        <v>78</v>
      </c>
      <c r="AY689" s="192" t="s">
        <v>130</v>
      </c>
      <c r="BK689" s="194">
        <f>SUM(BK690:BK699)</f>
        <v>0</v>
      </c>
    </row>
    <row r="690" s="2" customFormat="1" ht="16.5" customHeight="1">
      <c r="A690" s="39"/>
      <c r="B690" s="40"/>
      <c r="C690" s="197" t="s">
        <v>963</v>
      </c>
      <c r="D690" s="197" t="s">
        <v>132</v>
      </c>
      <c r="E690" s="198" t="s">
        <v>964</v>
      </c>
      <c r="F690" s="199" t="s">
        <v>965</v>
      </c>
      <c r="G690" s="200" t="s">
        <v>135</v>
      </c>
      <c r="H690" s="201">
        <v>210</v>
      </c>
      <c r="I690" s="202"/>
      <c r="J690" s="203">
        <f>ROUND(I690*H690,2)</f>
        <v>0</v>
      </c>
      <c r="K690" s="199" t="s">
        <v>19</v>
      </c>
      <c r="L690" s="45"/>
      <c r="M690" s="204" t="s">
        <v>19</v>
      </c>
      <c r="N690" s="205" t="s">
        <v>44</v>
      </c>
      <c r="O690" s="85"/>
      <c r="P690" s="206">
        <f>O690*H690</f>
        <v>0</v>
      </c>
      <c r="Q690" s="206">
        <v>0.00020000000000000001</v>
      </c>
      <c r="R690" s="206">
        <f>Q690*H690</f>
        <v>0.042000000000000003</v>
      </c>
      <c r="S690" s="206">
        <v>0</v>
      </c>
      <c r="T690" s="206">
        <f>S690*H690</f>
        <v>0</v>
      </c>
      <c r="U690" s="207" t="s">
        <v>19</v>
      </c>
      <c r="V690" s="39"/>
      <c r="W690" s="39"/>
      <c r="X690" s="39"/>
      <c r="Y690" s="39"/>
      <c r="Z690" s="39"/>
      <c r="AA690" s="39"/>
      <c r="AB690" s="39"/>
      <c r="AC690" s="39"/>
      <c r="AD690" s="39"/>
      <c r="AE690" s="39"/>
      <c r="AR690" s="208" t="s">
        <v>208</v>
      </c>
      <c r="AT690" s="208" t="s">
        <v>132</v>
      </c>
      <c r="AU690" s="208" t="s">
        <v>80</v>
      </c>
      <c r="AY690" s="18" t="s">
        <v>130</v>
      </c>
      <c r="BE690" s="209">
        <f>IF(N690="základní",J690,0)</f>
        <v>0</v>
      </c>
      <c r="BF690" s="209">
        <f>IF(N690="snížená",J690,0)</f>
        <v>0</v>
      </c>
      <c r="BG690" s="209">
        <f>IF(N690="zákl. přenesená",J690,0)</f>
        <v>0</v>
      </c>
      <c r="BH690" s="209">
        <f>IF(N690="sníž. přenesená",J690,0)</f>
        <v>0</v>
      </c>
      <c r="BI690" s="209">
        <f>IF(N690="nulová",J690,0)</f>
        <v>0</v>
      </c>
      <c r="BJ690" s="18" t="s">
        <v>78</v>
      </c>
      <c r="BK690" s="209">
        <f>ROUND(I690*H690,2)</f>
        <v>0</v>
      </c>
      <c r="BL690" s="18" t="s">
        <v>208</v>
      </c>
      <c r="BM690" s="208" t="s">
        <v>966</v>
      </c>
    </row>
    <row r="691" s="2" customFormat="1">
      <c r="A691" s="39"/>
      <c r="B691" s="40"/>
      <c r="C691" s="41"/>
      <c r="D691" s="210" t="s">
        <v>138</v>
      </c>
      <c r="E691" s="41"/>
      <c r="F691" s="211" t="s">
        <v>965</v>
      </c>
      <c r="G691" s="41"/>
      <c r="H691" s="41"/>
      <c r="I691" s="212"/>
      <c r="J691" s="41"/>
      <c r="K691" s="41"/>
      <c r="L691" s="45"/>
      <c r="M691" s="213"/>
      <c r="N691" s="214"/>
      <c r="O691" s="85"/>
      <c r="P691" s="85"/>
      <c r="Q691" s="85"/>
      <c r="R691" s="85"/>
      <c r="S691" s="85"/>
      <c r="T691" s="85"/>
      <c r="U691" s="86"/>
      <c r="V691" s="39"/>
      <c r="W691" s="39"/>
      <c r="X691" s="39"/>
      <c r="Y691" s="39"/>
      <c r="Z691" s="39"/>
      <c r="AA691" s="39"/>
      <c r="AB691" s="39"/>
      <c r="AC691" s="39"/>
      <c r="AD691" s="39"/>
      <c r="AE691" s="39"/>
      <c r="AT691" s="18" t="s">
        <v>138</v>
      </c>
      <c r="AU691" s="18" t="s">
        <v>80</v>
      </c>
    </row>
    <row r="692" s="13" customFormat="1">
      <c r="A692" s="13"/>
      <c r="B692" s="225"/>
      <c r="C692" s="226"/>
      <c r="D692" s="210" t="s">
        <v>175</v>
      </c>
      <c r="E692" s="227" t="s">
        <v>19</v>
      </c>
      <c r="F692" s="228" t="s">
        <v>967</v>
      </c>
      <c r="G692" s="226"/>
      <c r="H692" s="229">
        <v>70</v>
      </c>
      <c r="I692" s="230"/>
      <c r="J692" s="226"/>
      <c r="K692" s="226"/>
      <c r="L692" s="231"/>
      <c r="M692" s="232"/>
      <c r="N692" s="233"/>
      <c r="O692" s="233"/>
      <c r="P692" s="233"/>
      <c r="Q692" s="233"/>
      <c r="R692" s="233"/>
      <c r="S692" s="233"/>
      <c r="T692" s="233"/>
      <c r="U692" s="234"/>
      <c r="V692" s="13"/>
      <c r="W692" s="13"/>
      <c r="X692" s="13"/>
      <c r="Y692" s="13"/>
      <c r="Z692" s="13"/>
      <c r="AA692" s="13"/>
      <c r="AB692" s="13"/>
      <c r="AC692" s="13"/>
      <c r="AD692" s="13"/>
      <c r="AE692" s="13"/>
      <c r="AT692" s="235" t="s">
        <v>175</v>
      </c>
      <c r="AU692" s="235" t="s">
        <v>80</v>
      </c>
      <c r="AV692" s="13" t="s">
        <v>80</v>
      </c>
      <c r="AW692" s="13" t="s">
        <v>35</v>
      </c>
      <c r="AX692" s="13" t="s">
        <v>73</v>
      </c>
      <c r="AY692" s="235" t="s">
        <v>130</v>
      </c>
    </row>
    <row r="693" s="13" customFormat="1">
      <c r="A693" s="13"/>
      <c r="B693" s="225"/>
      <c r="C693" s="226"/>
      <c r="D693" s="210" t="s">
        <v>175</v>
      </c>
      <c r="E693" s="227" t="s">
        <v>19</v>
      </c>
      <c r="F693" s="228" t="s">
        <v>968</v>
      </c>
      <c r="G693" s="226"/>
      <c r="H693" s="229">
        <v>140</v>
      </c>
      <c r="I693" s="230"/>
      <c r="J693" s="226"/>
      <c r="K693" s="226"/>
      <c r="L693" s="231"/>
      <c r="M693" s="232"/>
      <c r="N693" s="233"/>
      <c r="O693" s="233"/>
      <c r="P693" s="233"/>
      <c r="Q693" s="233"/>
      <c r="R693" s="233"/>
      <c r="S693" s="233"/>
      <c r="T693" s="233"/>
      <c r="U693" s="234"/>
      <c r="V693" s="13"/>
      <c r="W693" s="13"/>
      <c r="X693" s="13"/>
      <c r="Y693" s="13"/>
      <c r="Z693" s="13"/>
      <c r="AA693" s="13"/>
      <c r="AB693" s="13"/>
      <c r="AC693" s="13"/>
      <c r="AD693" s="13"/>
      <c r="AE693" s="13"/>
      <c r="AT693" s="235" t="s">
        <v>175</v>
      </c>
      <c r="AU693" s="235" t="s">
        <v>80</v>
      </c>
      <c r="AV693" s="13" t="s">
        <v>80</v>
      </c>
      <c r="AW693" s="13" t="s">
        <v>35</v>
      </c>
      <c r="AX693" s="13" t="s">
        <v>73</v>
      </c>
      <c r="AY693" s="235" t="s">
        <v>130</v>
      </c>
    </row>
    <row r="694" s="14" customFormat="1">
      <c r="A694" s="14"/>
      <c r="B694" s="236"/>
      <c r="C694" s="237"/>
      <c r="D694" s="210" t="s">
        <v>175</v>
      </c>
      <c r="E694" s="238" t="s">
        <v>19</v>
      </c>
      <c r="F694" s="239" t="s">
        <v>177</v>
      </c>
      <c r="G694" s="237"/>
      <c r="H694" s="240">
        <v>210</v>
      </c>
      <c r="I694" s="241"/>
      <c r="J694" s="237"/>
      <c r="K694" s="237"/>
      <c r="L694" s="242"/>
      <c r="M694" s="243"/>
      <c r="N694" s="244"/>
      <c r="O694" s="244"/>
      <c r="P694" s="244"/>
      <c r="Q694" s="244"/>
      <c r="R694" s="244"/>
      <c r="S694" s="244"/>
      <c r="T694" s="244"/>
      <c r="U694" s="245"/>
      <c r="V694" s="14"/>
      <c r="W694" s="14"/>
      <c r="X694" s="14"/>
      <c r="Y694" s="14"/>
      <c r="Z694" s="14"/>
      <c r="AA694" s="14"/>
      <c r="AB694" s="14"/>
      <c r="AC694" s="14"/>
      <c r="AD694" s="14"/>
      <c r="AE694" s="14"/>
      <c r="AT694" s="246" t="s">
        <v>175</v>
      </c>
      <c r="AU694" s="246" t="s">
        <v>80</v>
      </c>
      <c r="AV694" s="14" t="s">
        <v>136</v>
      </c>
      <c r="AW694" s="14" t="s">
        <v>35</v>
      </c>
      <c r="AX694" s="14" t="s">
        <v>78</v>
      </c>
      <c r="AY694" s="246" t="s">
        <v>130</v>
      </c>
    </row>
    <row r="695" s="2" customFormat="1" ht="24.15" customHeight="1">
      <c r="A695" s="39"/>
      <c r="B695" s="40"/>
      <c r="C695" s="197" t="s">
        <v>969</v>
      </c>
      <c r="D695" s="197" t="s">
        <v>132</v>
      </c>
      <c r="E695" s="198" t="s">
        <v>970</v>
      </c>
      <c r="F695" s="199" t="s">
        <v>971</v>
      </c>
      <c r="G695" s="200" t="s">
        <v>135</v>
      </c>
      <c r="H695" s="201">
        <v>210</v>
      </c>
      <c r="I695" s="202"/>
      <c r="J695" s="203">
        <f>ROUND(I695*H695,2)</f>
        <v>0</v>
      </c>
      <c r="K695" s="199" t="s">
        <v>19</v>
      </c>
      <c r="L695" s="45"/>
      <c r="M695" s="204" t="s">
        <v>19</v>
      </c>
      <c r="N695" s="205" t="s">
        <v>44</v>
      </c>
      <c r="O695" s="85"/>
      <c r="P695" s="206">
        <f>O695*H695</f>
        <v>0</v>
      </c>
      <c r="Q695" s="206">
        <v>0.00029</v>
      </c>
      <c r="R695" s="206">
        <f>Q695*H695</f>
        <v>0.060900000000000003</v>
      </c>
      <c r="S695" s="206">
        <v>0</v>
      </c>
      <c r="T695" s="206">
        <f>S695*H695</f>
        <v>0</v>
      </c>
      <c r="U695" s="207" t="s">
        <v>19</v>
      </c>
      <c r="V695" s="39"/>
      <c r="W695" s="39"/>
      <c r="X695" s="39"/>
      <c r="Y695" s="39"/>
      <c r="Z695" s="39"/>
      <c r="AA695" s="39"/>
      <c r="AB695" s="39"/>
      <c r="AC695" s="39"/>
      <c r="AD695" s="39"/>
      <c r="AE695" s="39"/>
      <c r="AR695" s="208" t="s">
        <v>208</v>
      </c>
      <c r="AT695" s="208" t="s">
        <v>132</v>
      </c>
      <c r="AU695" s="208" t="s">
        <v>80</v>
      </c>
      <c r="AY695" s="18" t="s">
        <v>130</v>
      </c>
      <c r="BE695" s="209">
        <f>IF(N695="základní",J695,0)</f>
        <v>0</v>
      </c>
      <c r="BF695" s="209">
        <f>IF(N695="snížená",J695,0)</f>
        <v>0</v>
      </c>
      <c r="BG695" s="209">
        <f>IF(N695="zákl. přenesená",J695,0)</f>
        <v>0</v>
      </c>
      <c r="BH695" s="209">
        <f>IF(N695="sníž. přenesená",J695,0)</f>
        <v>0</v>
      </c>
      <c r="BI695" s="209">
        <f>IF(N695="nulová",J695,0)</f>
        <v>0</v>
      </c>
      <c r="BJ695" s="18" t="s">
        <v>78</v>
      </c>
      <c r="BK695" s="209">
        <f>ROUND(I695*H695,2)</f>
        <v>0</v>
      </c>
      <c r="BL695" s="18" t="s">
        <v>208</v>
      </c>
      <c r="BM695" s="208" t="s">
        <v>972</v>
      </c>
    </row>
    <row r="696" s="2" customFormat="1">
      <c r="A696" s="39"/>
      <c r="B696" s="40"/>
      <c r="C696" s="41"/>
      <c r="D696" s="210" t="s">
        <v>138</v>
      </c>
      <c r="E696" s="41"/>
      <c r="F696" s="211" t="s">
        <v>971</v>
      </c>
      <c r="G696" s="41"/>
      <c r="H696" s="41"/>
      <c r="I696" s="212"/>
      <c r="J696" s="41"/>
      <c r="K696" s="41"/>
      <c r="L696" s="45"/>
      <c r="M696" s="213"/>
      <c r="N696" s="214"/>
      <c r="O696" s="85"/>
      <c r="P696" s="85"/>
      <c r="Q696" s="85"/>
      <c r="R696" s="85"/>
      <c r="S696" s="85"/>
      <c r="T696" s="85"/>
      <c r="U696" s="86"/>
      <c r="V696" s="39"/>
      <c r="W696" s="39"/>
      <c r="X696" s="39"/>
      <c r="Y696" s="39"/>
      <c r="Z696" s="39"/>
      <c r="AA696" s="39"/>
      <c r="AB696" s="39"/>
      <c r="AC696" s="39"/>
      <c r="AD696" s="39"/>
      <c r="AE696" s="39"/>
      <c r="AT696" s="18" t="s">
        <v>138</v>
      </c>
      <c r="AU696" s="18" t="s">
        <v>80</v>
      </c>
    </row>
    <row r="697" s="13" customFormat="1">
      <c r="A697" s="13"/>
      <c r="B697" s="225"/>
      <c r="C697" s="226"/>
      <c r="D697" s="210" t="s">
        <v>175</v>
      </c>
      <c r="E697" s="227" t="s">
        <v>19</v>
      </c>
      <c r="F697" s="228" t="s">
        <v>967</v>
      </c>
      <c r="G697" s="226"/>
      <c r="H697" s="229">
        <v>70</v>
      </c>
      <c r="I697" s="230"/>
      <c r="J697" s="226"/>
      <c r="K697" s="226"/>
      <c r="L697" s="231"/>
      <c r="M697" s="232"/>
      <c r="N697" s="233"/>
      <c r="O697" s="233"/>
      <c r="P697" s="233"/>
      <c r="Q697" s="233"/>
      <c r="R697" s="233"/>
      <c r="S697" s="233"/>
      <c r="T697" s="233"/>
      <c r="U697" s="234"/>
      <c r="V697" s="13"/>
      <c r="W697" s="13"/>
      <c r="X697" s="13"/>
      <c r="Y697" s="13"/>
      <c r="Z697" s="13"/>
      <c r="AA697" s="13"/>
      <c r="AB697" s="13"/>
      <c r="AC697" s="13"/>
      <c r="AD697" s="13"/>
      <c r="AE697" s="13"/>
      <c r="AT697" s="235" t="s">
        <v>175</v>
      </c>
      <c r="AU697" s="235" t="s">
        <v>80</v>
      </c>
      <c r="AV697" s="13" t="s">
        <v>80</v>
      </c>
      <c r="AW697" s="13" t="s">
        <v>35</v>
      </c>
      <c r="AX697" s="13" t="s">
        <v>73</v>
      </c>
      <c r="AY697" s="235" t="s">
        <v>130</v>
      </c>
    </row>
    <row r="698" s="13" customFormat="1">
      <c r="A698" s="13"/>
      <c r="B698" s="225"/>
      <c r="C698" s="226"/>
      <c r="D698" s="210" t="s">
        <v>175</v>
      </c>
      <c r="E698" s="227" t="s">
        <v>19</v>
      </c>
      <c r="F698" s="228" t="s">
        <v>968</v>
      </c>
      <c r="G698" s="226"/>
      <c r="H698" s="229">
        <v>140</v>
      </c>
      <c r="I698" s="230"/>
      <c r="J698" s="226"/>
      <c r="K698" s="226"/>
      <c r="L698" s="231"/>
      <c r="M698" s="232"/>
      <c r="N698" s="233"/>
      <c r="O698" s="233"/>
      <c r="P698" s="233"/>
      <c r="Q698" s="233"/>
      <c r="R698" s="233"/>
      <c r="S698" s="233"/>
      <c r="T698" s="233"/>
      <c r="U698" s="234"/>
      <c r="V698" s="13"/>
      <c r="W698" s="13"/>
      <c r="X698" s="13"/>
      <c r="Y698" s="13"/>
      <c r="Z698" s="13"/>
      <c r="AA698" s="13"/>
      <c r="AB698" s="13"/>
      <c r="AC698" s="13"/>
      <c r="AD698" s="13"/>
      <c r="AE698" s="13"/>
      <c r="AT698" s="235" t="s">
        <v>175</v>
      </c>
      <c r="AU698" s="235" t="s">
        <v>80</v>
      </c>
      <c r="AV698" s="13" t="s">
        <v>80</v>
      </c>
      <c r="AW698" s="13" t="s">
        <v>35</v>
      </c>
      <c r="AX698" s="13" t="s">
        <v>73</v>
      </c>
      <c r="AY698" s="235" t="s">
        <v>130</v>
      </c>
    </row>
    <row r="699" s="14" customFormat="1">
      <c r="A699" s="14"/>
      <c r="B699" s="236"/>
      <c r="C699" s="237"/>
      <c r="D699" s="210" t="s">
        <v>175</v>
      </c>
      <c r="E699" s="238" t="s">
        <v>19</v>
      </c>
      <c r="F699" s="239" t="s">
        <v>177</v>
      </c>
      <c r="G699" s="237"/>
      <c r="H699" s="240">
        <v>210</v>
      </c>
      <c r="I699" s="241"/>
      <c r="J699" s="237"/>
      <c r="K699" s="237"/>
      <c r="L699" s="242"/>
      <c r="M699" s="243"/>
      <c r="N699" s="244"/>
      <c r="O699" s="244"/>
      <c r="P699" s="244"/>
      <c r="Q699" s="244"/>
      <c r="R699" s="244"/>
      <c r="S699" s="244"/>
      <c r="T699" s="244"/>
      <c r="U699" s="245"/>
      <c r="V699" s="14"/>
      <c r="W699" s="14"/>
      <c r="X699" s="14"/>
      <c r="Y699" s="14"/>
      <c r="Z699" s="14"/>
      <c r="AA699" s="14"/>
      <c r="AB699" s="14"/>
      <c r="AC699" s="14"/>
      <c r="AD699" s="14"/>
      <c r="AE699" s="14"/>
      <c r="AT699" s="246" t="s">
        <v>175</v>
      </c>
      <c r="AU699" s="246" t="s">
        <v>80</v>
      </c>
      <c r="AV699" s="14" t="s">
        <v>136</v>
      </c>
      <c r="AW699" s="14" t="s">
        <v>35</v>
      </c>
      <c r="AX699" s="14" t="s">
        <v>78</v>
      </c>
      <c r="AY699" s="246" t="s">
        <v>130</v>
      </c>
    </row>
    <row r="700" s="12" customFormat="1" ht="25.92" customHeight="1">
      <c r="A700" s="12"/>
      <c r="B700" s="181"/>
      <c r="C700" s="182"/>
      <c r="D700" s="183" t="s">
        <v>72</v>
      </c>
      <c r="E700" s="184" t="s">
        <v>158</v>
      </c>
      <c r="F700" s="184" t="s">
        <v>973</v>
      </c>
      <c r="G700" s="182"/>
      <c r="H700" s="182"/>
      <c r="I700" s="185"/>
      <c r="J700" s="186">
        <f>BK700</f>
        <v>0</v>
      </c>
      <c r="K700" s="182"/>
      <c r="L700" s="187"/>
      <c r="M700" s="188"/>
      <c r="N700" s="189"/>
      <c r="O700" s="189"/>
      <c r="P700" s="190">
        <f>P701</f>
        <v>0</v>
      </c>
      <c r="Q700" s="189"/>
      <c r="R700" s="190">
        <f>R701</f>
        <v>0</v>
      </c>
      <c r="S700" s="189"/>
      <c r="T700" s="190">
        <f>T701</f>
        <v>0</v>
      </c>
      <c r="U700" s="191"/>
      <c r="V700" s="12"/>
      <c r="W700" s="12"/>
      <c r="X700" s="12"/>
      <c r="Y700" s="12"/>
      <c r="Z700" s="12"/>
      <c r="AA700" s="12"/>
      <c r="AB700" s="12"/>
      <c r="AC700" s="12"/>
      <c r="AD700" s="12"/>
      <c r="AE700" s="12"/>
      <c r="AR700" s="192" t="s">
        <v>142</v>
      </c>
      <c r="AT700" s="193" t="s">
        <v>72</v>
      </c>
      <c r="AU700" s="193" t="s">
        <v>73</v>
      </c>
      <c r="AY700" s="192" t="s">
        <v>130</v>
      </c>
      <c r="BK700" s="194">
        <f>BK701</f>
        <v>0</v>
      </c>
    </row>
    <row r="701" s="12" customFormat="1" ht="22.8" customHeight="1">
      <c r="A701" s="12"/>
      <c r="B701" s="181"/>
      <c r="C701" s="182"/>
      <c r="D701" s="183" t="s">
        <v>72</v>
      </c>
      <c r="E701" s="195" t="s">
        <v>974</v>
      </c>
      <c r="F701" s="195" t="s">
        <v>975</v>
      </c>
      <c r="G701" s="182"/>
      <c r="H701" s="182"/>
      <c r="I701" s="185"/>
      <c r="J701" s="196">
        <f>BK701</f>
        <v>0</v>
      </c>
      <c r="K701" s="182"/>
      <c r="L701" s="187"/>
      <c r="M701" s="188"/>
      <c r="N701" s="189"/>
      <c r="O701" s="189"/>
      <c r="P701" s="190">
        <f>SUM(P702:P706)</f>
        <v>0</v>
      </c>
      <c r="Q701" s="189"/>
      <c r="R701" s="190">
        <f>SUM(R702:R706)</f>
        <v>0</v>
      </c>
      <c r="S701" s="189"/>
      <c r="T701" s="190">
        <f>SUM(T702:T706)</f>
        <v>0</v>
      </c>
      <c r="U701" s="191"/>
      <c r="V701" s="12"/>
      <c r="W701" s="12"/>
      <c r="X701" s="12"/>
      <c r="Y701" s="12"/>
      <c r="Z701" s="12"/>
      <c r="AA701" s="12"/>
      <c r="AB701" s="12"/>
      <c r="AC701" s="12"/>
      <c r="AD701" s="12"/>
      <c r="AE701" s="12"/>
      <c r="AR701" s="192" t="s">
        <v>142</v>
      </c>
      <c r="AT701" s="193" t="s">
        <v>72</v>
      </c>
      <c r="AU701" s="193" t="s">
        <v>78</v>
      </c>
      <c r="AY701" s="192" t="s">
        <v>130</v>
      </c>
      <c r="BK701" s="194">
        <f>SUM(BK702:BK706)</f>
        <v>0</v>
      </c>
    </row>
    <row r="702" s="2" customFormat="1" ht="16.5" customHeight="1">
      <c r="A702" s="39"/>
      <c r="B702" s="40"/>
      <c r="C702" s="197" t="s">
        <v>976</v>
      </c>
      <c r="D702" s="197" t="s">
        <v>132</v>
      </c>
      <c r="E702" s="198" t="s">
        <v>977</v>
      </c>
      <c r="F702" s="199" t="s">
        <v>978</v>
      </c>
      <c r="G702" s="200" t="s">
        <v>150</v>
      </c>
      <c r="H702" s="201">
        <v>2</v>
      </c>
      <c r="I702" s="202"/>
      <c r="J702" s="203">
        <f>ROUND(I702*H702,2)</f>
        <v>0</v>
      </c>
      <c r="K702" s="199" t="s">
        <v>216</v>
      </c>
      <c r="L702" s="45"/>
      <c r="M702" s="204" t="s">
        <v>19</v>
      </c>
      <c r="N702" s="205" t="s">
        <v>44</v>
      </c>
      <c r="O702" s="85"/>
      <c r="P702" s="206">
        <f>O702*H702</f>
        <v>0</v>
      </c>
      <c r="Q702" s="206">
        <v>0</v>
      </c>
      <c r="R702" s="206">
        <f>Q702*H702</f>
        <v>0</v>
      </c>
      <c r="S702" s="206">
        <v>0</v>
      </c>
      <c r="T702" s="206">
        <f>S702*H702</f>
        <v>0</v>
      </c>
      <c r="U702" s="207" t="s">
        <v>19</v>
      </c>
      <c r="V702" s="39"/>
      <c r="W702" s="39"/>
      <c r="X702" s="39"/>
      <c r="Y702" s="39"/>
      <c r="Z702" s="39"/>
      <c r="AA702" s="39"/>
      <c r="AB702" s="39"/>
      <c r="AC702" s="39"/>
      <c r="AD702" s="39"/>
      <c r="AE702" s="39"/>
      <c r="AR702" s="208" t="s">
        <v>206</v>
      </c>
      <c r="AT702" s="208" t="s">
        <v>132</v>
      </c>
      <c r="AU702" s="208" t="s">
        <v>80</v>
      </c>
      <c r="AY702" s="18" t="s">
        <v>130</v>
      </c>
      <c r="BE702" s="209">
        <f>IF(N702="základní",J702,0)</f>
        <v>0</v>
      </c>
      <c r="BF702" s="209">
        <f>IF(N702="snížená",J702,0)</f>
        <v>0</v>
      </c>
      <c r="BG702" s="209">
        <f>IF(N702="zákl. přenesená",J702,0)</f>
        <v>0</v>
      </c>
      <c r="BH702" s="209">
        <f>IF(N702="sníž. přenesená",J702,0)</f>
        <v>0</v>
      </c>
      <c r="BI702" s="209">
        <f>IF(N702="nulová",J702,0)</f>
        <v>0</v>
      </c>
      <c r="BJ702" s="18" t="s">
        <v>78</v>
      </c>
      <c r="BK702" s="209">
        <f>ROUND(I702*H702,2)</f>
        <v>0</v>
      </c>
      <c r="BL702" s="18" t="s">
        <v>206</v>
      </c>
      <c r="BM702" s="208" t="s">
        <v>979</v>
      </c>
    </row>
    <row r="703" s="2" customFormat="1">
      <c r="A703" s="39"/>
      <c r="B703" s="40"/>
      <c r="C703" s="41"/>
      <c r="D703" s="210" t="s">
        <v>138</v>
      </c>
      <c r="E703" s="41"/>
      <c r="F703" s="211" t="s">
        <v>978</v>
      </c>
      <c r="G703" s="41"/>
      <c r="H703" s="41"/>
      <c r="I703" s="212"/>
      <c r="J703" s="41"/>
      <c r="K703" s="41"/>
      <c r="L703" s="45"/>
      <c r="M703" s="213"/>
      <c r="N703" s="214"/>
      <c r="O703" s="85"/>
      <c r="P703" s="85"/>
      <c r="Q703" s="85"/>
      <c r="R703" s="85"/>
      <c r="S703" s="85"/>
      <c r="T703" s="85"/>
      <c r="U703" s="86"/>
      <c r="V703" s="39"/>
      <c r="W703" s="39"/>
      <c r="X703" s="39"/>
      <c r="Y703" s="39"/>
      <c r="Z703" s="39"/>
      <c r="AA703" s="39"/>
      <c r="AB703" s="39"/>
      <c r="AC703" s="39"/>
      <c r="AD703" s="39"/>
      <c r="AE703" s="39"/>
      <c r="AT703" s="18" t="s">
        <v>138</v>
      </c>
      <c r="AU703" s="18" t="s">
        <v>80</v>
      </c>
    </row>
    <row r="704" s="2" customFormat="1">
      <c r="A704" s="39"/>
      <c r="B704" s="40"/>
      <c r="C704" s="41"/>
      <c r="D704" s="257" t="s">
        <v>219</v>
      </c>
      <c r="E704" s="41"/>
      <c r="F704" s="258" t="s">
        <v>980</v>
      </c>
      <c r="G704" s="41"/>
      <c r="H704" s="41"/>
      <c r="I704" s="212"/>
      <c r="J704" s="41"/>
      <c r="K704" s="41"/>
      <c r="L704" s="45"/>
      <c r="M704" s="213"/>
      <c r="N704" s="214"/>
      <c r="O704" s="85"/>
      <c r="P704" s="85"/>
      <c r="Q704" s="85"/>
      <c r="R704" s="85"/>
      <c r="S704" s="85"/>
      <c r="T704" s="85"/>
      <c r="U704" s="86"/>
      <c r="V704" s="39"/>
      <c r="W704" s="39"/>
      <c r="X704" s="39"/>
      <c r="Y704" s="39"/>
      <c r="Z704" s="39"/>
      <c r="AA704" s="39"/>
      <c r="AB704" s="39"/>
      <c r="AC704" s="39"/>
      <c r="AD704" s="39"/>
      <c r="AE704" s="39"/>
      <c r="AT704" s="18" t="s">
        <v>219</v>
      </c>
      <c r="AU704" s="18" t="s">
        <v>80</v>
      </c>
    </row>
    <row r="705" s="2" customFormat="1" ht="24.15" customHeight="1">
      <c r="A705" s="39"/>
      <c r="B705" s="40"/>
      <c r="C705" s="215" t="s">
        <v>981</v>
      </c>
      <c r="D705" s="215" t="s">
        <v>158</v>
      </c>
      <c r="E705" s="216" t="s">
        <v>982</v>
      </c>
      <c r="F705" s="217" t="s">
        <v>983</v>
      </c>
      <c r="G705" s="218" t="s">
        <v>150</v>
      </c>
      <c r="H705" s="219">
        <v>2</v>
      </c>
      <c r="I705" s="220"/>
      <c r="J705" s="221">
        <f>ROUND(I705*H705,2)</f>
        <v>0</v>
      </c>
      <c r="K705" s="217" t="s">
        <v>19</v>
      </c>
      <c r="L705" s="222"/>
      <c r="M705" s="223" t="s">
        <v>19</v>
      </c>
      <c r="N705" s="224" t="s">
        <v>44</v>
      </c>
      <c r="O705" s="85"/>
      <c r="P705" s="206">
        <f>O705*H705</f>
        <v>0</v>
      </c>
      <c r="Q705" s="206">
        <v>0</v>
      </c>
      <c r="R705" s="206">
        <f>Q705*H705</f>
        <v>0</v>
      </c>
      <c r="S705" s="206">
        <v>0</v>
      </c>
      <c r="T705" s="206">
        <f>S705*H705</f>
        <v>0</v>
      </c>
      <c r="U705" s="207" t="s">
        <v>19</v>
      </c>
      <c r="V705" s="39"/>
      <c r="W705" s="39"/>
      <c r="X705" s="39"/>
      <c r="Y705" s="39"/>
      <c r="Z705" s="39"/>
      <c r="AA705" s="39"/>
      <c r="AB705" s="39"/>
      <c r="AC705" s="39"/>
      <c r="AD705" s="39"/>
      <c r="AE705" s="39"/>
      <c r="AR705" s="208" t="s">
        <v>984</v>
      </c>
      <c r="AT705" s="208" t="s">
        <v>158</v>
      </c>
      <c r="AU705" s="208" t="s">
        <v>80</v>
      </c>
      <c r="AY705" s="18" t="s">
        <v>130</v>
      </c>
      <c r="BE705" s="209">
        <f>IF(N705="základní",J705,0)</f>
        <v>0</v>
      </c>
      <c r="BF705" s="209">
        <f>IF(N705="snížená",J705,0)</f>
        <v>0</v>
      </c>
      <c r="BG705" s="209">
        <f>IF(N705="zákl. přenesená",J705,0)</f>
        <v>0</v>
      </c>
      <c r="BH705" s="209">
        <f>IF(N705="sníž. přenesená",J705,0)</f>
        <v>0</v>
      </c>
      <c r="BI705" s="209">
        <f>IF(N705="nulová",J705,0)</f>
        <v>0</v>
      </c>
      <c r="BJ705" s="18" t="s">
        <v>78</v>
      </c>
      <c r="BK705" s="209">
        <f>ROUND(I705*H705,2)</f>
        <v>0</v>
      </c>
      <c r="BL705" s="18" t="s">
        <v>206</v>
      </c>
      <c r="BM705" s="208" t="s">
        <v>985</v>
      </c>
    </row>
    <row r="706" s="2" customFormat="1">
      <c r="A706" s="39"/>
      <c r="B706" s="40"/>
      <c r="C706" s="41"/>
      <c r="D706" s="210" t="s">
        <v>138</v>
      </c>
      <c r="E706" s="41"/>
      <c r="F706" s="211" t="s">
        <v>983</v>
      </c>
      <c r="G706" s="41"/>
      <c r="H706" s="41"/>
      <c r="I706" s="212"/>
      <c r="J706" s="41"/>
      <c r="K706" s="41"/>
      <c r="L706" s="45"/>
      <c r="M706" s="213"/>
      <c r="N706" s="214"/>
      <c r="O706" s="85"/>
      <c r="P706" s="85"/>
      <c r="Q706" s="85"/>
      <c r="R706" s="85"/>
      <c r="S706" s="85"/>
      <c r="T706" s="85"/>
      <c r="U706" s="86"/>
      <c r="V706" s="39"/>
      <c r="W706" s="39"/>
      <c r="X706" s="39"/>
      <c r="Y706" s="39"/>
      <c r="Z706" s="39"/>
      <c r="AA706" s="39"/>
      <c r="AB706" s="39"/>
      <c r="AC706" s="39"/>
      <c r="AD706" s="39"/>
      <c r="AE706" s="39"/>
      <c r="AT706" s="18" t="s">
        <v>138</v>
      </c>
      <c r="AU706" s="18" t="s">
        <v>80</v>
      </c>
    </row>
    <row r="707" s="12" customFormat="1" ht="25.92" customHeight="1">
      <c r="A707" s="12"/>
      <c r="B707" s="181"/>
      <c r="C707" s="182"/>
      <c r="D707" s="183" t="s">
        <v>72</v>
      </c>
      <c r="E707" s="184" t="s">
        <v>986</v>
      </c>
      <c r="F707" s="184" t="s">
        <v>987</v>
      </c>
      <c r="G707" s="182"/>
      <c r="H707" s="182"/>
      <c r="I707" s="185"/>
      <c r="J707" s="186">
        <f>BK707</f>
        <v>0</v>
      </c>
      <c r="K707" s="182"/>
      <c r="L707" s="187"/>
      <c r="M707" s="188"/>
      <c r="N707" s="189"/>
      <c r="O707" s="189"/>
      <c r="P707" s="190">
        <f>P708+P711+P718+P727</f>
        <v>0</v>
      </c>
      <c r="Q707" s="189"/>
      <c r="R707" s="190">
        <f>R708+R711+R718+R727</f>
        <v>0</v>
      </c>
      <c r="S707" s="189"/>
      <c r="T707" s="190">
        <f>T708+T711+T718+T727</f>
        <v>0</v>
      </c>
      <c r="U707" s="191"/>
      <c r="V707" s="12"/>
      <c r="W707" s="12"/>
      <c r="X707" s="12"/>
      <c r="Y707" s="12"/>
      <c r="Z707" s="12"/>
      <c r="AA707" s="12"/>
      <c r="AB707" s="12"/>
      <c r="AC707" s="12"/>
      <c r="AD707" s="12"/>
      <c r="AE707" s="12"/>
      <c r="AR707" s="192" t="s">
        <v>152</v>
      </c>
      <c r="AT707" s="193" t="s">
        <v>72</v>
      </c>
      <c r="AU707" s="193" t="s">
        <v>73</v>
      </c>
      <c r="AY707" s="192" t="s">
        <v>130</v>
      </c>
      <c r="BK707" s="194">
        <f>BK708+BK711+BK718+BK727</f>
        <v>0</v>
      </c>
    </row>
    <row r="708" s="12" customFormat="1" ht="22.8" customHeight="1">
      <c r="A708" s="12"/>
      <c r="B708" s="181"/>
      <c r="C708" s="182"/>
      <c r="D708" s="183" t="s">
        <v>72</v>
      </c>
      <c r="E708" s="195" t="s">
        <v>988</v>
      </c>
      <c r="F708" s="195" t="s">
        <v>989</v>
      </c>
      <c r="G708" s="182"/>
      <c r="H708" s="182"/>
      <c r="I708" s="185"/>
      <c r="J708" s="196">
        <f>BK708</f>
        <v>0</v>
      </c>
      <c r="K708" s="182"/>
      <c r="L708" s="187"/>
      <c r="M708" s="188"/>
      <c r="N708" s="189"/>
      <c r="O708" s="189"/>
      <c r="P708" s="190">
        <f>SUM(P709:P710)</f>
        <v>0</v>
      </c>
      <c r="Q708" s="189"/>
      <c r="R708" s="190">
        <f>SUM(R709:R710)</f>
        <v>0</v>
      </c>
      <c r="S708" s="189"/>
      <c r="T708" s="190">
        <f>SUM(T709:T710)</f>
        <v>0</v>
      </c>
      <c r="U708" s="191"/>
      <c r="V708" s="12"/>
      <c r="W708" s="12"/>
      <c r="X708" s="12"/>
      <c r="Y708" s="12"/>
      <c r="Z708" s="12"/>
      <c r="AA708" s="12"/>
      <c r="AB708" s="12"/>
      <c r="AC708" s="12"/>
      <c r="AD708" s="12"/>
      <c r="AE708" s="12"/>
      <c r="AR708" s="192" t="s">
        <v>152</v>
      </c>
      <c r="AT708" s="193" t="s">
        <v>72</v>
      </c>
      <c r="AU708" s="193" t="s">
        <v>78</v>
      </c>
      <c r="AY708" s="192" t="s">
        <v>130</v>
      </c>
      <c r="BK708" s="194">
        <f>SUM(BK709:BK710)</f>
        <v>0</v>
      </c>
    </row>
    <row r="709" s="2" customFormat="1" ht="16.5" customHeight="1">
      <c r="A709" s="39"/>
      <c r="B709" s="40"/>
      <c r="C709" s="197" t="s">
        <v>990</v>
      </c>
      <c r="D709" s="197" t="s">
        <v>132</v>
      </c>
      <c r="E709" s="198" t="s">
        <v>991</v>
      </c>
      <c r="F709" s="199" t="s">
        <v>992</v>
      </c>
      <c r="G709" s="200" t="s">
        <v>285</v>
      </c>
      <c r="H709" s="201">
        <v>2</v>
      </c>
      <c r="I709" s="202"/>
      <c r="J709" s="203">
        <f>ROUND(I709*H709,2)</f>
        <v>0</v>
      </c>
      <c r="K709" s="199" t="s">
        <v>19</v>
      </c>
      <c r="L709" s="45"/>
      <c r="M709" s="204" t="s">
        <v>19</v>
      </c>
      <c r="N709" s="205" t="s">
        <v>44</v>
      </c>
      <c r="O709" s="85"/>
      <c r="P709" s="206">
        <f>O709*H709</f>
        <v>0</v>
      </c>
      <c r="Q709" s="206">
        <v>0</v>
      </c>
      <c r="R709" s="206">
        <f>Q709*H709</f>
        <v>0</v>
      </c>
      <c r="S709" s="206">
        <v>0</v>
      </c>
      <c r="T709" s="206">
        <f>S709*H709</f>
        <v>0</v>
      </c>
      <c r="U709" s="207" t="s">
        <v>19</v>
      </c>
      <c r="V709" s="39"/>
      <c r="W709" s="39"/>
      <c r="X709" s="39"/>
      <c r="Y709" s="39"/>
      <c r="Z709" s="39"/>
      <c r="AA709" s="39"/>
      <c r="AB709" s="39"/>
      <c r="AC709" s="39"/>
      <c r="AD709" s="39"/>
      <c r="AE709" s="39"/>
      <c r="AR709" s="208" t="s">
        <v>993</v>
      </c>
      <c r="AT709" s="208" t="s">
        <v>132</v>
      </c>
      <c r="AU709" s="208" t="s">
        <v>80</v>
      </c>
      <c r="AY709" s="18" t="s">
        <v>130</v>
      </c>
      <c r="BE709" s="209">
        <f>IF(N709="základní",J709,0)</f>
        <v>0</v>
      </c>
      <c r="BF709" s="209">
        <f>IF(N709="snížená",J709,0)</f>
        <v>0</v>
      </c>
      <c r="BG709" s="209">
        <f>IF(N709="zákl. přenesená",J709,0)</f>
        <v>0</v>
      </c>
      <c r="BH709" s="209">
        <f>IF(N709="sníž. přenesená",J709,0)</f>
        <v>0</v>
      </c>
      <c r="BI709" s="209">
        <f>IF(N709="nulová",J709,0)</f>
        <v>0</v>
      </c>
      <c r="BJ709" s="18" t="s">
        <v>78</v>
      </c>
      <c r="BK709" s="209">
        <f>ROUND(I709*H709,2)</f>
        <v>0</v>
      </c>
      <c r="BL709" s="18" t="s">
        <v>993</v>
      </c>
      <c r="BM709" s="208" t="s">
        <v>994</v>
      </c>
    </row>
    <row r="710" s="2" customFormat="1">
      <c r="A710" s="39"/>
      <c r="B710" s="40"/>
      <c r="C710" s="41"/>
      <c r="D710" s="210" t="s">
        <v>138</v>
      </c>
      <c r="E710" s="41"/>
      <c r="F710" s="211" t="s">
        <v>992</v>
      </c>
      <c r="G710" s="41"/>
      <c r="H710" s="41"/>
      <c r="I710" s="212"/>
      <c r="J710" s="41"/>
      <c r="K710" s="41"/>
      <c r="L710" s="45"/>
      <c r="M710" s="213"/>
      <c r="N710" s="214"/>
      <c r="O710" s="85"/>
      <c r="P710" s="85"/>
      <c r="Q710" s="85"/>
      <c r="R710" s="85"/>
      <c r="S710" s="85"/>
      <c r="T710" s="85"/>
      <c r="U710" s="86"/>
      <c r="V710" s="39"/>
      <c r="W710" s="39"/>
      <c r="X710" s="39"/>
      <c r="Y710" s="39"/>
      <c r="Z710" s="39"/>
      <c r="AA710" s="39"/>
      <c r="AB710" s="39"/>
      <c r="AC710" s="39"/>
      <c r="AD710" s="39"/>
      <c r="AE710" s="39"/>
      <c r="AT710" s="18" t="s">
        <v>138</v>
      </c>
      <c r="AU710" s="18" t="s">
        <v>80</v>
      </c>
    </row>
    <row r="711" s="12" customFormat="1" ht="22.8" customHeight="1">
      <c r="A711" s="12"/>
      <c r="B711" s="181"/>
      <c r="C711" s="182"/>
      <c r="D711" s="183" t="s">
        <v>72</v>
      </c>
      <c r="E711" s="195" t="s">
        <v>995</v>
      </c>
      <c r="F711" s="195" t="s">
        <v>996</v>
      </c>
      <c r="G711" s="182"/>
      <c r="H711" s="182"/>
      <c r="I711" s="185"/>
      <c r="J711" s="196">
        <f>BK711</f>
        <v>0</v>
      </c>
      <c r="K711" s="182"/>
      <c r="L711" s="187"/>
      <c r="M711" s="188"/>
      <c r="N711" s="189"/>
      <c r="O711" s="189"/>
      <c r="P711" s="190">
        <f>SUM(P712:P717)</f>
        <v>0</v>
      </c>
      <c r="Q711" s="189"/>
      <c r="R711" s="190">
        <f>SUM(R712:R717)</f>
        <v>0</v>
      </c>
      <c r="S711" s="189"/>
      <c r="T711" s="190">
        <f>SUM(T712:T717)</f>
        <v>0</v>
      </c>
      <c r="U711" s="191"/>
      <c r="V711" s="12"/>
      <c r="W711" s="12"/>
      <c r="X711" s="12"/>
      <c r="Y711" s="12"/>
      <c r="Z711" s="12"/>
      <c r="AA711" s="12"/>
      <c r="AB711" s="12"/>
      <c r="AC711" s="12"/>
      <c r="AD711" s="12"/>
      <c r="AE711" s="12"/>
      <c r="AR711" s="192" t="s">
        <v>152</v>
      </c>
      <c r="AT711" s="193" t="s">
        <v>72</v>
      </c>
      <c r="AU711" s="193" t="s">
        <v>78</v>
      </c>
      <c r="AY711" s="192" t="s">
        <v>130</v>
      </c>
      <c r="BK711" s="194">
        <f>SUM(BK712:BK717)</f>
        <v>0</v>
      </c>
    </row>
    <row r="712" s="2" customFormat="1" ht="16.5" customHeight="1">
      <c r="A712" s="39"/>
      <c r="B712" s="40"/>
      <c r="C712" s="197" t="s">
        <v>997</v>
      </c>
      <c r="D712" s="197" t="s">
        <v>132</v>
      </c>
      <c r="E712" s="198" t="s">
        <v>998</v>
      </c>
      <c r="F712" s="199" t="s">
        <v>999</v>
      </c>
      <c r="G712" s="200" t="s">
        <v>285</v>
      </c>
      <c r="H712" s="201">
        <v>2</v>
      </c>
      <c r="I712" s="202"/>
      <c r="J712" s="203">
        <f>ROUND(I712*H712,2)</f>
        <v>0</v>
      </c>
      <c r="K712" s="199" t="s">
        <v>19</v>
      </c>
      <c r="L712" s="45"/>
      <c r="M712" s="204" t="s">
        <v>19</v>
      </c>
      <c r="N712" s="205" t="s">
        <v>44</v>
      </c>
      <c r="O712" s="85"/>
      <c r="P712" s="206">
        <f>O712*H712</f>
        <v>0</v>
      </c>
      <c r="Q712" s="206">
        <v>0</v>
      </c>
      <c r="R712" s="206">
        <f>Q712*H712</f>
        <v>0</v>
      </c>
      <c r="S712" s="206">
        <v>0</v>
      </c>
      <c r="T712" s="206">
        <f>S712*H712</f>
        <v>0</v>
      </c>
      <c r="U712" s="207" t="s">
        <v>19</v>
      </c>
      <c r="V712" s="39"/>
      <c r="W712" s="39"/>
      <c r="X712" s="39"/>
      <c r="Y712" s="39"/>
      <c r="Z712" s="39"/>
      <c r="AA712" s="39"/>
      <c r="AB712" s="39"/>
      <c r="AC712" s="39"/>
      <c r="AD712" s="39"/>
      <c r="AE712" s="39"/>
      <c r="AR712" s="208" t="s">
        <v>993</v>
      </c>
      <c r="AT712" s="208" t="s">
        <v>132</v>
      </c>
      <c r="AU712" s="208" t="s">
        <v>80</v>
      </c>
      <c r="AY712" s="18" t="s">
        <v>130</v>
      </c>
      <c r="BE712" s="209">
        <f>IF(N712="základní",J712,0)</f>
        <v>0</v>
      </c>
      <c r="BF712" s="209">
        <f>IF(N712="snížená",J712,0)</f>
        <v>0</v>
      </c>
      <c r="BG712" s="209">
        <f>IF(N712="zákl. přenesená",J712,0)</f>
        <v>0</v>
      </c>
      <c r="BH712" s="209">
        <f>IF(N712="sníž. přenesená",J712,0)</f>
        <v>0</v>
      </c>
      <c r="BI712" s="209">
        <f>IF(N712="nulová",J712,0)</f>
        <v>0</v>
      </c>
      <c r="BJ712" s="18" t="s">
        <v>78</v>
      </c>
      <c r="BK712" s="209">
        <f>ROUND(I712*H712,2)</f>
        <v>0</v>
      </c>
      <c r="BL712" s="18" t="s">
        <v>993</v>
      </c>
      <c r="BM712" s="208" t="s">
        <v>1000</v>
      </c>
    </row>
    <row r="713" s="2" customFormat="1">
      <c r="A713" s="39"/>
      <c r="B713" s="40"/>
      <c r="C713" s="41"/>
      <c r="D713" s="210" t="s">
        <v>138</v>
      </c>
      <c r="E713" s="41"/>
      <c r="F713" s="211" t="s">
        <v>999</v>
      </c>
      <c r="G713" s="41"/>
      <c r="H713" s="41"/>
      <c r="I713" s="212"/>
      <c r="J713" s="41"/>
      <c r="K713" s="41"/>
      <c r="L713" s="45"/>
      <c r="M713" s="213"/>
      <c r="N713" s="214"/>
      <c r="O713" s="85"/>
      <c r="P713" s="85"/>
      <c r="Q713" s="85"/>
      <c r="R713" s="85"/>
      <c r="S713" s="85"/>
      <c r="T713" s="85"/>
      <c r="U713" s="86"/>
      <c r="V713" s="39"/>
      <c r="W713" s="39"/>
      <c r="X713" s="39"/>
      <c r="Y713" s="39"/>
      <c r="Z713" s="39"/>
      <c r="AA713" s="39"/>
      <c r="AB713" s="39"/>
      <c r="AC713" s="39"/>
      <c r="AD713" s="39"/>
      <c r="AE713" s="39"/>
      <c r="AT713" s="18" t="s">
        <v>138</v>
      </c>
      <c r="AU713" s="18" t="s">
        <v>80</v>
      </c>
    </row>
    <row r="714" s="2" customFormat="1" ht="16.5" customHeight="1">
      <c r="A714" s="39"/>
      <c r="B714" s="40"/>
      <c r="C714" s="197" t="s">
        <v>1001</v>
      </c>
      <c r="D714" s="197" t="s">
        <v>132</v>
      </c>
      <c r="E714" s="198" t="s">
        <v>1002</v>
      </c>
      <c r="F714" s="199" t="s">
        <v>1003</v>
      </c>
      <c r="G714" s="200" t="s">
        <v>285</v>
      </c>
      <c r="H714" s="201">
        <v>2</v>
      </c>
      <c r="I714" s="202"/>
      <c r="J714" s="203">
        <f>ROUND(I714*H714,2)</f>
        <v>0</v>
      </c>
      <c r="K714" s="199" t="s">
        <v>19</v>
      </c>
      <c r="L714" s="45"/>
      <c r="M714" s="204" t="s">
        <v>19</v>
      </c>
      <c r="N714" s="205" t="s">
        <v>44</v>
      </c>
      <c r="O714" s="85"/>
      <c r="P714" s="206">
        <f>O714*H714</f>
        <v>0</v>
      </c>
      <c r="Q714" s="206">
        <v>0</v>
      </c>
      <c r="R714" s="206">
        <f>Q714*H714</f>
        <v>0</v>
      </c>
      <c r="S714" s="206">
        <v>0</v>
      </c>
      <c r="T714" s="206">
        <f>S714*H714</f>
        <v>0</v>
      </c>
      <c r="U714" s="207" t="s">
        <v>19</v>
      </c>
      <c r="V714" s="39"/>
      <c r="W714" s="39"/>
      <c r="X714" s="39"/>
      <c r="Y714" s="39"/>
      <c r="Z714" s="39"/>
      <c r="AA714" s="39"/>
      <c r="AB714" s="39"/>
      <c r="AC714" s="39"/>
      <c r="AD714" s="39"/>
      <c r="AE714" s="39"/>
      <c r="AR714" s="208" t="s">
        <v>993</v>
      </c>
      <c r="AT714" s="208" t="s">
        <v>132</v>
      </c>
      <c r="AU714" s="208" t="s">
        <v>80</v>
      </c>
      <c r="AY714" s="18" t="s">
        <v>130</v>
      </c>
      <c r="BE714" s="209">
        <f>IF(N714="základní",J714,0)</f>
        <v>0</v>
      </c>
      <c r="BF714" s="209">
        <f>IF(N714="snížená",J714,0)</f>
        <v>0</v>
      </c>
      <c r="BG714" s="209">
        <f>IF(N714="zákl. přenesená",J714,0)</f>
        <v>0</v>
      </c>
      <c r="BH714" s="209">
        <f>IF(N714="sníž. přenesená",J714,0)</f>
        <v>0</v>
      </c>
      <c r="BI714" s="209">
        <f>IF(N714="nulová",J714,0)</f>
        <v>0</v>
      </c>
      <c r="BJ714" s="18" t="s">
        <v>78</v>
      </c>
      <c r="BK714" s="209">
        <f>ROUND(I714*H714,2)</f>
        <v>0</v>
      </c>
      <c r="BL714" s="18" t="s">
        <v>993</v>
      </c>
      <c r="BM714" s="208" t="s">
        <v>1004</v>
      </c>
    </row>
    <row r="715" s="2" customFormat="1">
      <c r="A715" s="39"/>
      <c r="B715" s="40"/>
      <c r="C715" s="41"/>
      <c r="D715" s="210" t="s">
        <v>138</v>
      </c>
      <c r="E715" s="41"/>
      <c r="F715" s="211" t="s">
        <v>1003</v>
      </c>
      <c r="G715" s="41"/>
      <c r="H715" s="41"/>
      <c r="I715" s="212"/>
      <c r="J715" s="41"/>
      <c r="K715" s="41"/>
      <c r="L715" s="45"/>
      <c r="M715" s="213"/>
      <c r="N715" s="214"/>
      <c r="O715" s="85"/>
      <c r="P715" s="85"/>
      <c r="Q715" s="85"/>
      <c r="R715" s="85"/>
      <c r="S715" s="85"/>
      <c r="T715" s="85"/>
      <c r="U715" s="86"/>
      <c r="V715" s="39"/>
      <c r="W715" s="39"/>
      <c r="X715" s="39"/>
      <c r="Y715" s="39"/>
      <c r="Z715" s="39"/>
      <c r="AA715" s="39"/>
      <c r="AB715" s="39"/>
      <c r="AC715" s="39"/>
      <c r="AD715" s="39"/>
      <c r="AE715" s="39"/>
      <c r="AT715" s="18" t="s">
        <v>138</v>
      </c>
      <c r="AU715" s="18" t="s">
        <v>80</v>
      </c>
    </row>
    <row r="716" s="2" customFormat="1" ht="16.5" customHeight="1">
      <c r="A716" s="39"/>
      <c r="B716" s="40"/>
      <c r="C716" s="197" t="s">
        <v>1005</v>
      </c>
      <c r="D716" s="197" t="s">
        <v>132</v>
      </c>
      <c r="E716" s="198" t="s">
        <v>1006</v>
      </c>
      <c r="F716" s="199" t="s">
        <v>1007</v>
      </c>
      <c r="G716" s="200" t="s">
        <v>285</v>
      </c>
      <c r="H716" s="201">
        <v>2</v>
      </c>
      <c r="I716" s="202"/>
      <c r="J716" s="203">
        <f>ROUND(I716*H716,2)</f>
        <v>0</v>
      </c>
      <c r="K716" s="199" t="s">
        <v>19</v>
      </c>
      <c r="L716" s="45"/>
      <c r="M716" s="204" t="s">
        <v>19</v>
      </c>
      <c r="N716" s="205" t="s">
        <v>44</v>
      </c>
      <c r="O716" s="85"/>
      <c r="P716" s="206">
        <f>O716*H716</f>
        <v>0</v>
      </c>
      <c r="Q716" s="206">
        <v>0</v>
      </c>
      <c r="R716" s="206">
        <f>Q716*H716</f>
        <v>0</v>
      </c>
      <c r="S716" s="206">
        <v>0</v>
      </c>
      <c r="T716" s="206">
        <f>S716*H716</f>
        <v>0</v>
      </c>
      <c r="U716" s="207" t="s">
        <v>19</v>
      </c>
      <c r="V716" s="39"/>
      <c r="W716" s="39"/>
      <c r="X716" s="39"/>
      <c r="Y716" s="39"/>
      <c r="Z716" s="39"/>
      <c r="AA716" s="39"/>
      <c r="AB716" s="39"/>
      <c r="AC716" s="39"/>
      <c r="AD716" s="39"/>
      <c r="AE716" s="39"/>
      <c r="AR716" s="208" t="s">
        <v>993</v>
      </c>
      <c r="AT716" s="208" t="s">
        <v>132</v>
      </c>
      <c r="AU716" s="208" t="s">
        <v>80</v>
      </c>
      <c r="AY716" s="18" t="s">
        <v>130</v>
      </c>
      <c r="BE716" s="209">
        <f>IF(N716="základní",J716,0)</f>
        <v>0</v>
      </c>
      <c r="BF716" s="209">
        <f>IF(N716="snížená",J716,0)</f>
        <v>0</v>
      </c>
      <c r="BG716" s="209">
        <f>IF(N716="zákl. přenesená",J716,0)</f>
        <v>0</v>
      </c>
      <c r="BH716" s="209">
        <f>IF(N716="sníž. přenesená",J716,0)</f>
        <v>0</v>
      </c>
      <c r="BI716" s="209">
        <f>IF(N716="nulová",J716,0)</f>
        <v>0</v>
      </c>
      <c r="BJ716" s="18" t="s">
        <v>78</v>
      </c>
      <c r="BK716" s="209">
        <f>ROUND(I716*H716,2)</f>
        <v>0</v>
      </c>
      <c r="BL716" s="18" t="s">
        <v>993</v>
      </c>
      <c r="BM716" s="208" t="s">
        <v>1008</v>
      </c>
    </row>
    <row r="717" s="2" customFormat="1">
      <c r="A717" s="39"/>
      <c r="B717" s="40"/>
      <c r="C717" s="41"/>
      <c r="D717" s="210" t="s">
        <v>138</v>
      </c>
      <c r="E717" s="41"/>
      <c r="F717" s="211" t="s">
        <v>1007</v>
      </c>
      <c r="G717" s="41"/>
      <c r="H717" s="41"/>
      <c r="I717" s="212"/>
      <c r="J717" s="41"/>
      <c r="K717" s="41"/>
      <c r="L717" s="45"/>
      <c r="M717" s="213"/>
      <c r="N717" s="214"/>
      <c r="O717" s="85"/>
      <c r="P717" s="85"/>
      <c r="Q717" s="85"/>
      <c r="R717" s="85"/>
      <c r="S717" s="85"/>
      <c r="T717" s="85"/>
      <c r="U717" s="86"/>
      <c r="V717" s="39"/>
      <c r="W717" s="39"/>
      <c r="X717" s="39"/>
      <c r="Y717" s="39"/>
      <c r="Z717" s="39"/>
      <c r="AA717" s="39"/>
      <c r="AB717" s="39"/>
      <c r="AC717" s="39"/>
      <c r="AD717" s="39"/>
      <c r="AE717" s="39"/>
      <c r="AT717" s="18" t="s">
        <v>138</v>
      </c>
      <c r="AU717" s="18" t="s">
        <v>80</v>
      </c>
    </row>
    <row r="718" s="12" customFormat="1" ht="22.8" customHeight="1">
      <c r="A718" s="12"/>
      <c r="B718" s="181"/>
      <c r="C718" s="182"/>
      <c r="D718" s="183" t="s">
        <v>72</v>
      </c>
      <c r="E718" s="195" t="s">
        <v>1009</v>
      </c>
      <c r="F718" s="195" t="s">
        <v>1010</v>
      </c>
      <c r="G718" s="182"/>
      <c r="H718" s="182"/>
      <c r="I718" s="185"/>
      <c r="J718" s="196">
        <f>BK718</f>
        <v>0</v>
      </c>
      <c r="K718" s="182"/>
      <c r="L718" s="187"/>
      <c r="M718" s="188"/>
      <c r="N718" s="189"/>
      <c r="O718" s="189"/>
      <c r="P718" s="190">
        <f>SUM(P719:P726)</f>
        <v>0</v>
      </c>
      <c r="Q718" s="189"/>
      <c r="R718" s="190">
        <f>SUM(R719:R726)</f>
        <v>0</v>
      </c>
      <c r="S718" s="189"/>
      <c r="T718" s="190">
        <f>SUM(T719:T726)</f>
        <v>0</v>
      </c>
      <c r="U718" s="191"/>
      <c r="V718" s="12"/>
      <c r="W718" s="12"/>
      <c r="X718" s="12"/>
      <c r="Y718" s="12"/>
      <c r="Z718" s="12"/>
      <c r="AA718" s="12"/>
      <c r="AB718" s="12"/>
      <c r="AC718" s="12"/>
      <c r="AD718" s="12"/>
      <c r="AE718" s="12"/>
      <c r="AR718" s="192" t="s">
        <v>152</v>
      </c>
      <c r="AT718" s="193" t="s">
        <v>72</v>
      </c>
      <c r="AU718" s="193" t="s">
        <v>78</v>
      </c>
      <c r="AY718" s="192" t="s">
        <v>130</v>
      </c>
      <c r="BK718" s="194">
        <f>SUM(BK719:BK726)</f>
        <v>0</v>
      </c>
    </row>
    <row r="719" s="2" customFormat="1" ht="16.5" customHeight="1">
      <c r="A719" s="39"/>
      <c r="B719" s="40"/>
      <c r="C719" s="197" t="s">
        <v>1011</v>
      </c>
      <c r="D719" s="197" t="s">
        <v>132</v>
      </c>
      <c r="E719" s="198" t="s">
        <v>1012</v>
      </c>
      <c r="F719" s="199" t="s">
        <v>1013</v>
      </c>
      <c r="G719" s="200" t="s">
        <v>285</v>
      </c>
      <c r="H719" s="201">
        <v>4</v>
      </c>
      <c r="I719" s="202"/>
      <c r="J719" s="203">
        <f>ROUND(I719*H719,2)</f>
        <v>0</v>
      </c>
      <c r="K719" s="199" t="s">
        <v>19</v>
      </c>
      <c r="L719" s="45"/>
      <c r="M719" s="204" t="s">
        <v>19</v>
      </c>
      <c r="N719" s="205" t="s">
        <v>44</v>
      </c>
      <c r="O719" s="85"/>
      <c r="P719" s="206">
        <f>O719*H719</f>
        <v>0</v>
      </c>
      <c r="Q719" s="206">
        <v>0</v>
      </c>
      <c r="R719" s="206">
        <f>Q719*H719</f>
        <v>0</v>
      </c>
      <c r="S719" s="206">
        <v>0</v>
      </c>
      <c r="T719" s="206">
        <f>S719*H719</f>
        <v>0</v>
      </c>
      <c r="U719" s="207" t="s">
        <v>19</v>
      </c>
      <c r="V719" s="39"/>
      <c r="W719" s="39"/>
      <c r="X719" s="39"/>
      <c r="Y719" s="39"/>
      <c r="Z719" s="39"/>
      <c r="AA719" s="39"/>
      <c r="AB719" s="39"/>
      <c r="AC719" s="39"/>
      <c r="AD719" s="39"/>
      <c r="AE719" s="39"/>
      <c r="AR719" s="208" t="s">
        <v>993</v>
      </c>
      <c r="AT719" s="208" t="s">
        <v>132</v>
      </c>
      <c r="AU719" s="208" t="s">
        <v>80</v>
      </c>
      <c r="AY719" s="18" t="s">
        <v>130</v>
      </c>
      <c r="BE719" s="209">
        <f>IF(N719="základní",J719,0)</f>
        <v>0</v>
      </c>
      <c r="BF719" s="209">
        <f>IF(N719="snížená",J719,0)</f>
        <v>0</v>
      </c>
      <c r="BG719" s="209">
        <f>IF(N719="zákl. přenesená",J719,0)</f>
        <v>0</v>
      </c>
      <c r="BH719" s="209">
        <f>IF(N719="sníž. přenesená",J719,0)</f>
        <v>0</v>
      </c>
      <c r="BI719" s="209">
        <f>IF(N719="nulová",J719,0)</f>
        <v>0</v>
      </c>
      <c r="BJ719" s="18" t="s">
        <v>78</v>
      </c>
      <c r="BK719" s="209">
        <f>ROUND(I719*H719,2)</f>
        <v>0</v>
      </c>
      <c r="BL719" s="18" t="s">
        <v>993</v>
      </c>
      <c r="BM719" s="208" t="s">
        <v>1014</v>
      </c>
    </row>
    <row r="720" s="2" customFormat="1">
      <c r="A720" s="39"/>
      <c r="B720" s="40"/>
      <c r="C720" s="41"/>
      <c r="D720" s="210" t="s">
        <v>138</v>
      </c>
      <c r="E720" s="41"/>
      <c r="F720" s="211" t="s">
        <v>1013</v>
      </c>
      <c r="G720" s="41"/>
      <c r="H720" s="41"/>
      <c r="I720" s="212"/>
      <c r="J720" s="41"/>
      <c r="K720" s="41"/>
      <c r="L720" s="45"/>
      <c r="M720" s="213"/>
      <c r="N720" s="214"/>
      <c r="O720" s="85"/>
      <c r="P720" s="85"/>
      <c r="Q720" s="85"/>
      <c r="R720" s="85"/>
      <c r="S720" s="85"/>
      <c r="T720" s="85"/>
      <c r="U720" s="86"/>
      <c r="V720" s="39"/>
      <c r="W720" s="39"/>
      <c r="X720" s="39"/>
      <c r="Y720" s="39"/>
      <c r="Z720" s="39"/>
      <c r="AA720" s="39"/>
      <c r="AB720" s="39"/>
      <c r="AC720" s="39"/>
      <c r="AD720" s="39"/>
      <c r="AE720" s="39"/>
      <c r="AT720" s="18" t="s">
        <v>138</v>
      </c>
      <c r="AU720" s="18" t="s">
        <v>80</v>
      </c>
    </row>
    <row r="721" s="2" customFormat="1" ht="16.5" customHeight="1">
      <c r="A721" s="39"/>
      <c r="B721" s="40"/>
      <c r="C721" s="197" t="s">
        <v>1015</v>
      </c>
      <c r="D721" s="197" t="s">
        <v>132</v>
      </c>
      <c r="E721" s="198" t="s">
        <v>1016</v>
      </c>
      <c r="F721" s="199" t="s">
        <v>1013</v>
      </c>
      <c r="G721" s="200" t="s">
        <v>285</v>
      </c>
      <c r="H721" s="201">
        <v>4</v>
      </c>
      <c r="I721" s="202"/>
      <c r="J721" s="203">
        <f>ROUND(I721*H721,2)</f>
        <v>0</v>
      </c>
      <c r="K721" s="199" t="s">
        <v>19</v>
      </c>
      <c r="L721" s="45"/>
      <c r="M721" s="204" t="s">
        <v>19</v>
      </c>
      <c r="N721" s="205" t="s">
        <v>44</v>
      </c>
      <c r="O721" s="85"/>
      <c r="P721" s="206">
        <f>O721*H721</f>
        <v>0</v>
      </c>
      <c r="Q721" s="206">
        <v>0</v>
      </c>
      <c r="R721" s="206">
        <f>Q721*H721</f>
        <v>0</v>
      </c>
      <c r="S721" s="206">
        <v>0</v>
      </c>
      <c r="T721" s="206">
        <f>S721*H721</f>
        <v>0</v>
      </c>
      <c r="U721" s="207" t="s">
        <v>19</v>
      </c>
      <c r="V721" s="39"/>
      <c r="W721" s="39"/>
      <c r="X721" s="39"/>
      <c r="Y721" s="39"/>
      <c r="Z721" s="39"/>
      <c r="AA721" s="39"/>
      <c r="AB721" s="39"/>
      <c r="AC721" s="39"/>
      <c r="AD721" s="39"/>
      <c r="AE721" s="39"/>
      <c r="AR721" s="208" t="s">
        <v>993</v>
      </c>
      <c r="AT721" s="208" t="s">
        <v>132</v>
      </c>
      <c r="AU721" s="208" t="s">
        <v>80</v>
      </c>
      <c r="AY721" s="18" t="s">
        <v>130</v>
      </c>
      <c r="BE721" s="209">
        <f>IF(N721="základní",J721,0)</f>
        <v>0</v>
      </c>
      <c r="BF721" s="209">
        <f>IF(N721="snížená",J721,0)</f>
        <v>0</v>
      </c>
      <c r="BG721" s="209">
        <f>IF(N721="zákl. přenesená",J721,0)</f>
        <v>0</v>
      </c>
      <c r="BH721" s="209">
        <f>IF(N721="sníž. přenesená",J721,0)</f>
        <v>0</v>
      </c>
      <c r="BI721" s="209">
        <f>IF(N721="nulová",J721,0)</f>
        <v>0</v>
      </c>
      <c r="BJ721" s="18" t="s">
        <v>78</v>
      </c>
      <c r="BK721" s="209">
        <f>ROUND(I721*H721,2)</f>
        <v>0</v>
      </c>
      <c r="BL721" s="18" t="s">
        <v>993</v>
      </c>
      <c r="BM721" s="208" t="s">
        <v>1017</v>
      </c>
    </row>
    <row r="722" s="2" customFormat="1">
      <c r="A722" s="39"/>
      <c r="B722" s="40"/>
      <c r="C722" s="41"/>
      <c r="D722" s="210" t="s">
        <v>138</v>
      </c>
      <c r="E722" s="41"/>
      <c r="F722" s="211" t="s">
        <v>1018</v>
      </c>
      <c r="G722" s="41"/>
      <c r="H722" s="41"/>
      <c r="I722" s="212"/>
      <c r="J722" s="41"/>
      <c r="K722" s="41"/>
      <c r="L722" s="45"/>
      <c r="M722" s="213"/>
      <c r="N722" s="214"/>
      <c r="O722" s="85"/>
      <c r="P722" s="85"/>
      <c r="Q722" s="85"/>
      <c r="R722" s="85"/>
      <c r="S722" s="85"/>
      <c r="T722" s="85"/>
      <c r="U722" s="86"/>
      <c r="V722" s="39"/>
      <c r="W722" s="39"/>
      <c r="X722" s="39"/>
      <c r="Y722" s="39"/>
      <c r="Z722" s="39"/>
      <c r="AA722" s="39"/>
      <c r="AB722" s="39"/>
      <c r="AC722" s="39"/>
      <c r="AD722" s="39"/>
      <c r="AE722" s="39"/>
      <c r="AT722" s="18" t="s">
        <v>138</v>
      </c>
      <c r="AU722" s="18" t="s">
        <v>80</v>
      </c>
    </row>
    <row r="723" s="2" customFormat="1" ht="24.15" customHeight="1">
      <c r="A723" s="39"/>
      <c r="B723" s="40"/>
      <c r="C723" s="197" t="s">
        <v>1019</v>
      </c>
      <c r="D723" s="197" t="s">
        <v>132</v>
      </c>
      <c r="E723" s="198" t="s">
        <v>1020</v>
      </c>
      <c r="F723" s="199" t="s">
        <v>1021</v>
      </c>
      <c r="G723" s="200" t="s">
        <v>285</v>
      </c>
      <c r="H723" s="201">
        <v>1</v>
      </c>
      <c r="I723" s="202"/>
      <c r="J723" s="203">
        <f>ROUND(I723*H723,2)</f>
        <v>0</v>
      </c>
      <c r="K723" s="199" t="s">
        <v>19</v>
      </c>
      <c r="L723" s="45"/>
      <c r="M723" s="204" t="s">
        <v>19</v>
      </c>
      <c r="N723" s="205" t="s">
        <v>44</v>
      </c>
      <c r="O723" s="85"/>
      <c r="P723" s="206">
        <f>O723*H723</f>
        <v>0</v>
      </c>
      <c r="Q723" s="206">
        <v>0</v>
      </c>
      <c r="R723" s="206">
        <f>Q723*H723</f>
        <v>0</v>
      </c>
      <c r="S723" s="206">
        <v>0</v>
      </c>
      <c r="T723" s="206">
        <f>S723*H723</f>
        <v>0</v>
      </c>
      <c r="U723" s="207" t="s">
        <v>19</v>
      </c>
      <c r="V723" s="39"/>
      <c r="W723" s="39"/>
      <c r="X723" s="39"/>
      <c r="Y723" s="39"/>
      <c r="Z723" s="39"/>
      <c r="AA723" s="39"/>
      <c r="AB723" s="39"/>
      <c r="AC723" s="39"/>
      <c r="AD723" s="39"/>
      <c r="AE723" s="39"/>
      <c r="AR723" s="208" t="s">
        <v>993</v>
      </c>
      <c r="AT723" s="208" t="s">
        <v>132</v>
      </c>
      <c r="AU723" s="208" t="s">
        <v>80</v>
      </c>
      <c r="AY723" s="18" t="s">
        <v>130</v>
      </c>
      <c r="BE723" s="209">
        <f>IF(N723="základní",J723,0)</f>
        <v>0</v>
      </c>
      <c r="BF723" s="209">
        <f>IF(N723="snížená",J723,0)</f>
        <v>0</v>
      </c>
      <c r="BG723" s="209">
        <f>IF(N723="zákl. přenesená",J723,0)</f>
        <v>0</v>
      </c>
      <c r="BH723" s="209">
        <f>IF(N723="sníž. přenesená",J723,0)</f>
        <v>0</v>
      </c>
      <c r="BI723" s="209">
        <f>IF(N723="nulová",J723,0)</f>
        <v>0</v>
      </c>
      <c r="BJ723" s="18" t="s">
        <v>78</v>
      </c>
      <c r="BK723" s="209">
        <f>ROUND(I723*H723,2)</f>
        <v>0</v>
      </c>
      <c r="BL723" s="18" t="s">
        <v>993</v>
      </c>
      <c r="BM723" s="208" t="s">
        <v>1022</v>
      </c>
    </row>
    <row r="724" s="2" customFormat="1">
      <c r="A724" s="39"/>
      <c r="B724" s="40"/>
      <c r="C724" s="41"/>
      <c r="D724" s="210" t="s">
        <v>138</v>
      </c>
      <c r="E724" s="41"/>
      <c r="F724" s="211" t="s">
        <v>1021</v>
      </c>
      <c r="G724" s="41"/>
      <c r="H724" s="41"/>
      <c r="I724" s="212"/>
      <c r="J724" s="41"/>
      <c r="K724" s="41"/>
      <c r="L724" s="45"/>
      <c r="M724" s="213"/>
      <c r="N724" s="214"/>
      <c r="O724" s="85"/>
      <c r="P724" s="85"/>
      <c r="Q724" s="85"/>
      <c r="R724" s="85"/>
      <c r="S724" s="85"/>
      <c r="T724" s="85"/>
      <c r="U724" s="86"/>
      <c r="V724" s="39"/>
      <c r="W724" s="39"/>
      <c r="X724" s="39"/>
      <c r="Y724" s="39"/>
      <c r="Z724" s="39"/>
      <c r="AA724" s="39"/>
      <c r="AB724" s="39"/>
      <c r="AC724" s="39"/>
      <c r="AD724" s="39"/>
      <c r="AE724" s="39"/>
      <c r="AT724" s="18" t="s">
        <v>138</v>
      </c>
      <c r="AU724" s="18" t="s">
        <v>80</v>
      </c>
    </row>
    <row r="725" s="2" customFormat="1" ht="16.5" customHeight="1">
      <c r="A725" s="39"/>
      <c r="B725" s="40"/>
      <c r="C725" s="197" t="s">
        <v>1023</v>
      </c>
      <c r="D725" s="197" t="s">
        <v>132</v>
      </c>
      <c r="E725" s="198" t="s">
        <v>1024</v>
      </c>
      <c r="F725" s="199" t="s">
        <v>1025</v>
      </c>
      <c r="G725" s="200" t="s">
        <v>285</v>
      </c>
      <c r="H725" s="201">
        <v>4</v>
      </c>
      <c r="I725" s="202"/>
      <c r="J725" s="203">
        <f>ROUND(I725*H725,2)</f>
        <v>0</v>
      </c>
      <c r="K725" s="199" t="s">
        <v>19</v>
      </c>
      <c r="L725" s="45"/>
      <c r="M725" s="204" t="s">
        <v>19</v>
      </c>
      <c r="N725" s="205" t="s">
        <v>44</v>
      </c>
      <c r="O725" s="85"/>
      <c r="P725" s="206">
        <f>O725*H725</f>
        <v>0</v>
      </c>
      <c r="Q725" s="206">
        <v>0</v>
      </c>
      <c r="R725" s="206">
        <f>Q725*H725</f>
        <v>0</v>
      </c>
      <c r="S725" s="206">
        <v>0</v>
      </c>
      <c r="T725" s="206">
        <f>S725*H725</f>
        <v>0</v>
      </c>
      <c r="U725" s="207" t="s">
        <v>19</v>
      </c>
      <c r="V725" s="39"/>
      <c r="W725" s="39"/>
      <c r="X725" s="39"/>
      <c r="Y725" s="39"/>
      <c r="Z725" s="39"/>
      <c r="AA725" s="39"/>
      <c r="AB725" s="39"/>
      <c r="AC725" s="39"/>
      <c r="AD725" s="39"/>
      <c r="AE725" s="39"/>
      <c r="AR725" s="208" t="s">
        <v>993</v>
      </c>
      <c r="AT725" s="208" t="s">
        <v>132</v>
      </c>
      <c r="AU725" s="208" t="s">
        <v>80</v>
      </c>
      <c r="AY725" s="18" t="s">
        <v>130</v>
      </c>
      <c r="BE725" s="209">
        <f>IF(N725="základní",J725,0)</f>
        <v>0</v>
      </c>
      <c r="BF725" s="209">
        <f>IF(N725="snížená",J725,0)</f>
        <v>0</v>
      </c>
      <c r="BG725" s="209">
        <f>IF(N725="zákl. přenesená",J725,0)</f>
        <v>0</v>
      </c>
      <c r="BH725" s="209">
        <f>IF(N725="sníž. přenesená",J725,0)</f>
        <v>0</v>
      </c>
      <c r="BI725" s="209">
        <f>IF(N725="nulová",J725,0)</f>
        <v>0</v>
      </c>
      <c r="BJ725" s="18" t="s">
        <v>78</v>
      </c>
      <c r="BK725" s="209">
        <f>ROUND(I725*H725,2)</f>
        <v>0</v>
      </c>
      <c r="BL725" s="18" t="s">
        <v>993</v>
      </c>
      <c r="BM725" s="208" t="s">
        <v>1026</v>
      </c>
    </row>
    <row r="726" s="2" customFormat="1">
      <c r="A726" s="39"/>
      <c r="B726" s="40"/>
      <c r="C726" s="41"/>
      <c r="D726" s="210" t="s">
        <v>138</v>
      </c>
      <c r="E726" s="41"/>
      <c r="F726" s="211" t="s">
        <v>1027</v>
      </c>
      <c r="G726" s="41"/>
      <c r="H726" s="41"/>
      <c r="I726" s="212"/>
      <c r="J726" s="41"/>
      <c r="K726" s="41"/>
      <c r="L726" s="45"/>
      <c r="M726" s="213"/>
      <c r="N726" s="214"/>
      <c r="O726" s="85"/>
      <c r="P726" s="85"/>
      <c r="Q726" s="85"/>
      <c r="R726" s="85"/>
      <c r="S726" s="85"/>
      <c r="T726" s="85"/>
      <c r="U726" s="86"/>
      <c r="V726" s="39"/>
      <c r="W726" s="39"/>
      <c r="X726" s="39"/>
      <c r="Y726" s="39"/>
      <c r="Z726" s="39"/>
      <c r="AA726" s="39"/>
      <c r="AB726" s="39"/>
      <c r="AC726" s="39"/>
      <c r="AD726" s="39"/>
      <c r="AE726" s="39"/>
      <c r="AT726" s="18" t="s">
        <v>138</v>
      </c>
      <c r="AU726" s="18" t="s">
        <v>80</v>
      </c>
    </row>
    <row r="727" s="12" customFormat="1" ht="22.8" customHeight="1">
      <c r="A727" s="12"/>
      <c r="B727" s="181"/>
      <c r="C727" s="182"/>
      <c r="D727" s="183" t="s">
        <v>72</v>
      </c>
      <c r="E727" s="195" t="s">
        <v>1028</v>
      </c>
      <c r="F727" s="195" t="s">
        <v>1029</v>
      </c>
      <c r="G727" s="182"/>
      <c r="H727" s="182"/>
      <c r="I727" s="185"/>
      <c r="J727" s="196">
        <f>BK727</f>
        <v>0</v>
      </c>
      <c r="K727" s="182"/>
      <c r="L727" s="187"/>
      <c r="M727" s="188"/>
      <c r="N727" s="189"/>
      <c r="O727" s="189"/>
      <c r="P727" s="190">
        <f>SUM(P728:P735)</f>
        <v>0</v>
      </c>
      <c r="Q727" s="189"/>
      <c r="R727" s="190">
        <f>SUM(R728:R735)</f>
        <v>0</v>
      </c>
      <c r="S727" s="189"/>
      <c r="T727" s="190">
        <f>SUM(T728:T735)</f>
        <v>0</v>
      </c>
      <c r="U727" s="191"/>
      <c r="V727" s="12"/>
      <c r="W727" s="12"/>
      <c r="X727" s="12"/>
      <c r="Y727" s="12"/>
      <c r="Z727" s="12"/>
      <c r="AA727" s="12"/>
      <c r="AB727" s="12"/>
      <c r="AC727" s="12"/>
      <c r="AD727" s="12"/>
      <c r="AE727" s="12"/>
      <c r="AR727" s="192" t="s">
        <v>152</v>
      </c>
      <c r="AT727" s="193" t="s">
        <v>72</v>
      </c>
      <c r="AU727" s="193" t="s">
        <v>78</v>
      </c>
      <c r="AY727" s="192" t="s">
        <v>130</v>
      </c>
      <c r="BK727" s="194">
        <f>SUM(BK728:BK735)</f>
        <v>0</v>
      </c>
    </row>
    <row r="728" s="2" customFormat="1" ht="16.5" customHeight="1">
      <c r="A728" s="39"/>
      <c r="B728" s="40"/>
      <c r="C728" s="197" t="s">
        <v>1030</v>
      </c>
      <c r="D728" s="197" t="s">
        <v>132</v>
      </c>
      <c r="E728" s="198" t="s">
        <v>1031</v>
      </c>
      <c r="F728" s="199" t="s">
        <v>1032</v>
      </c>
      <c r="G728" s="200" t="s">
        <v>285</v>
      </c>
      <c r="H728" s="201">
        <v>1</v>
      </c>
      <c r="I728" s="202"/>
      <c r="J728" s="203">
        <f>ROUND(I728*H728,2)</f>
        <v>0</v>
      </c>
      <c r="K728" s="199" t="s">
        <v>19</v>
      </c>
      <c r="L728" s="45"/>
      <c r="M728" s="204" t="s">
        <v>19</v>
      </c>
      <c r="N728" s="205" t="s">
        <v>44</v>
      </c>
      <c r="O728" s="85"/>
      <c r="P728" s="206">
        <f>O728*H728</f>
        <v>0</v>
      </c>
      <c r="Q728" s="206">
        <v>0</v>
      </c>
      <c r="R728" s="206">
        <f>Q728*H728</f>
        <v>0</v>
      </c>
      <c r="S728" s="206">
        <v>0</v>
      </c>
      <c r="T728" s="206">
        <f>S728*H728</f>
        <v>0</v>
      </c>
      <c r="U728" s="207" t="s">
        <v>19</v>
      </c>
      <c r="V728" s="39"/>
      <c r="W728" s="39"/>
      <c r="X728" s="39"/>
      <c r="Y728" s="39"/>
      <c r="Z728" s="39"/>
      <c r="AA728" s="39"/>
      <c r="AB728" s="39"/>
      <c r="AC728" s="39"/>
      <c r="AD728" s="39"/>
      <c r="AE728" s="39"/>
      <c r="AR728" s="208" t="s">
        <v>993</v>
      </c>
      <c r="AT728" s="208" t="s">
        <v>132</v>
      </c>
      <c r="AU728" s="208" t="s">
        <v>80</v>
      </c>
      <c r="AY728" s="18" t="s">
        <v>130</v>
      </c>
      <c r="BE728" s="209">
        <f>IF(N728="základní",J728,0)</f>
        <v>0</v>
      </c>
      <c r="BF728" s="209">
        <f>IF(N728="snížená",J728,0)</f>
        <v>0</v>
      </c>
      <c r="BG728" s="209">
        <f>IF(N728="zákl. přenesená",J728,0)</f>
        <v>0</v>
      </c>
      <c r="BH728" s="209">
        <f>IF(N728="sníž. přenesená",J728,0)</f>
        <v>0</v>
      </c>
      <c r="BI728" s="209">
        <f>IF(N728="nulová",J728,0)</f>
        <v>0</v>
      </c>
      <c r="BJ728" s="18" t="s">
        <v>78</v>
      </c>
      <c r="BK728" s="209">
        <f>ROUND(I728*H728,2)</f>
        <v>0</v>
      </c>
      <c r="BL728" s="18" t="s">
        <v>993</v>
      </c>
      <c r="BM728" s="208" t="s">
        <v>1033</v>
      </c>
    </row>
    <row r="729" s="2" customFormat="1">
      <c r="A729" s="39"/>
      <c r="B729" s="40"/>
      <c r="C729" s="41"/>
      <c r="D729" s="210" t="s">
        <v>138</v>
      </c>
      <c r="E729" s="41"/>
      <c r="F729" s="211" t="s">
        <v>1032</v>
      </c>
      <c r="G729" s="41"/>
      <c r="H729" s="41"/>
      <c r="I729" s="212"/>
      <c r="J729" s="41"/>
      <c r="K729" s="41"/>
      <c r="L729" s="45"/>
      <c r="M729" s="213"/>
      <c r="N729" s="214"/>
      <c r="O729" s="85"/>
      <c r="P729" s="85"/>
      <c r="Q729" s="85"/>
      <c r="R729" s="85"/>
      <c r="S729" s="85"/>
      <c r="T729" s="85"/>
      <c r="U729" s="86"/>
      <c r="V729" s="39"/>
      <c r="W729" s="39"/>
      <c r="X729" s="39"/>
      <c r="Y729" s="39"/>
      <c r="Z729" s="39"/>
      <c r="AA729" s="39"/>
      <c r="AB729" s="39"/>
      <c r="AC729" s="39"/>
      <c r="AD729" s="39"/>
      <c r="AE729" s="39"/>
      <c r="AT729" s="18" t="s">
        <v>138</v>
      </c>
      <c r="AU729" s="18" t="s">
        <v>80</v>
      </c>
    </row>
    <row r="730" s="2" customFormat="1" ht="16.5" customHeight="1">
      <c r="A730" s="39"/>
      <c r="B730" s="40"/>
      <c r="C730" s="197" t="s">
        <v>1034</v>
      </c>
      <c r="D730" s="197" t="s">
        <v>132</v>
      </c>
      <c r="E730" s="198" t="s">
        <v>1035</v>
      </c>
      <c r="F730" s="199" t="s">
        <v>1036</v>
      </c>
      <c r="G730" s="200" t="s">
        <v>1037</v>
      </c>
      <c r="H730" s="201">
        <v>1</v>
      </c>
      <c r="I730" s="202"/>
      <c r="J730" s="203">
        <f>ROUND(I730*H730,2)</f>
        <v>0</v>
      </c>
      <c r="K730" s="199" t="s">
        <v>216</v>
      </c>
      <c r="L730" s="45"/>
      <c r="M730" s="204" t="s">
        <v>19</v>
      </c>
      <c r="N730" s="205" t="s">
        <v>44</v>
      </c>
      <c r="O730" s="85"/>
      <c r="P730" s="206">
        <f>O730*H730</f>
        <v>0</v>
      </c>
      <c r="Q730" s="206">
        <v>0</v>
      </c>
      <c r="R730" s="206">
        <f>Q730*H730</f>
        <v>0</v>
      </c>
      <c r="S730" s="206">
        <v>0</v>
      </c>
      <c r="T730" s="206">
        <f>S730*H730</f>
        <v>0</v>
      </c>
      <c r="U730" s="207" t="s">
        <v>19</v>
      </c>
      <c r="V730" s="39"/>
      <c r="W730" s="39"/>
      <c r="X730" s="39"/>
      <c r="Y730" s="39"/>
      <c r="Z730" s="39"/>
      <c r="AA730" s="39"/>
      <c r="AB730" s="39"/>
      <c r="AC730" s="39"/>
      <c r="AD730" s="39"/>
      <c r="AE730" s="39"/>
      <c r="AR730" s="208" t="s">
        <v>993</v>
      </c>
      <c r="AT730" s="208" t="s">
        <v>132</v>
      </c>
      <c r="AU730" s="208" t="s">
        <v>80</v>
      </c>
      <c r="AY730" s="18" t="s">
        <v>130</v>
      </c>
      <c r="BE730" s="209">
        <f>IF(N730="základní",J730,0)</f>
        <v>0</v>
      </c>
      <c r="BF730" s="209">
        <f>IF(N730="snížená",J730,0)</f>
        <v>0</v>
      </c>
      <c r="BG730" s="209">
        <f>IF(N730="zákl. přenesená",J730,0)</f>
        <v>0</v>
      </c>
      <c r="BH730" s="209">
        <f>IF(N730="sníž. přenesená",J730,0)</f>
        <v>0</v>
      </c>
      <c r="BI730" s="209">
        <f>IF(N730="nulová",J730,0)</f>
        <v>0</v>
      </c>
      <c r="BJ730" s="18" t="s">
        <v>78</v>
      </c>
      <c r="BK730" s="209">
        <f>ROUND(I730*H730,2)</f>
        <v>0</v>
      </c>
      <c r="BL730" s="18" t="s">
        <v>993</v>
      </c>
      <c r="BM730" s="208" t="s">
        <v>1038</v>
      </c>
    </row>
    <row r="731" s="2" customFormat="1">
      <c r="A731" s="39"/>
      <c r="B731" s="40"/>
      <c r="C731" s="41"/>
      <c r="D731" s="210" t="s">
        <v>138</v>
      </c>
      <c r="E731" s="41"/>
      <c r="F731" s="211" t="s">
        <v>1036</v>
      </c>
      <c r="G731" s="41"/>
      <c r="H731" s="41"/>
      <c r="I731" s="212"/>
      <c r="J731" s="41"/>
      <c r="K731" s="41"/>
      <c r="L731" s="45"/>
      <c r="M731" s="213"/>
      <c r="N731" s="214"/>
      <c r="O731" s="85"/>
      <c r="P731" s="85"/>
      <c r="Q731" s="85"/>
      <c r="R731" s="85"/>
      <c r="S731" s="85"/>
      <c r="T731" s="85"/>
      <c r="U731" s="86"/>
      <c r="V731" s="39"/>
      <c r="W731" s="39"/>
      <c r="X731" s="39"/>
      <c r="Y731" s="39"/>
      <c r="Z731" s="39"/>
      <c r="AA731" s="39"/>
      <c r="AB731" s="39"/>
      <c r="AC731" s="39"/>
      <c r="AD731" s="39"/>
      <c r="AE731" s="39"/>
      <c r="AT731" s="18" t="s">
        <v>138</v>
      </c>
      <c r="AU731" s="18" t="s">
        <v>80</v>
      </c>
    </row>
    <row r="732" s="2" customFormat="1">
      <c r="A732" s="39"/>
      <c r="B732" s="40"/>
      <c r="C732" s="41"/>
      <c r="D732" s="257" t="s">
        <v>219</v>
      </c>
      <c r="E732" s="41"/>
      <c r="F732" s="258" t="s">
        <v>1039</v>
      </c>
      <c r="G732" s="41"/>
      <c r="H732" s="41"/>
      <c r="I732" s="212"/>
      <c r="J732" s="41"/>
      <c r="K732" s="41"/>
      <c r="L732" s="45"/>
      <c r="M732" s="213"/>
      <c r="N732" s="214"/>
      <c r="O732" s="85"/>
      <c r="P732" s="85"/>
      <c r="Q732" s="85"/>
      <c r="R732" s="85"/>
      <c r="S732" s="85"/>
      <c r="T732" s="85"/>
      <c r="U732" s="86"/>
      <c r="V732" s="39"/>
      <c r="W732" s="39"/>
      <c r="X732" s="39"/>
      <c r="Y732" s="39"/>
      <c r="Z732" s="39"/>
      <c r="AA732" s="39"/>
      <c r="AB732" s="39"/>
      <c r="AC732" s="39"/>
      <c r="AD732" s="39"/>
      <c r="AE732" s="39"/>
      <c r="AT732" s="18" t="s">
        <v>219</v>
      </c>
      <c r="AU732" s="18" t="s">
        <v>80</v>
      </c>
    </row>
    <row r="733" s="2" customFormat="1" ht="16.5" customHeight="1">
      <c r="A733" s="39"/>
      <c r="B733" s="40"/>
      <c r="C733" s="197" t="s">
        <v>1040</v>
      </c>
      <c r="D733" s="197" t="s">
        <v>132</v>
      </c>
      <c r="E733" s="198" t="s">
        <v>1041</v>
      </c>
      <c r="F733" s="199" t="s">
        <v>1042</v>
      </c>
      <c r="G733" s="200" t="s">
        <v>285</v>
      </c>
      <c r="H733" s="201">
        <v>1</v>
      </c>
      <c r="I733" s="202"/>
      <c r="J733" s="203">
        <f>ROUND(I733*H733,2)</f>
        <v>0</v>
      </c>
      <c r="K733" s="199" t="s">
        <v>216</v>
      </c>
      <c r="L733" s="45"/>
      <c r="M733" s="204" t="s">
        <v>19</v>
      </c>
      <c r="N733" s="205" t="s">
        <v>44</v>
      </c>
      <c r="O733" s="85"/>
      <c r="P733" s="206">
        <f>O733*H733</f>
        <v>0</v>
      </c>
      <c r="Q733" s="206">
        <v>0</v>
      </c>
      <c r="R733" s="206">
        <f>Q733*H733</f>
        <v>0</v>
      </c>
      <c r="S733" s="206">
        <v>0</v>
      </c>
      <c r="T733" s="206">
        <f>S733*H733</f>
        <v>0</v>
      </c>
      <c r="U733" s="207" t="s">
        <v>19</v>
      </c>
      <c r="V733" s="39"/>
      <c r="W733" s="39"/>
      <c r="X733" s="39"/>
      <c r="Y733" s="39"/>
      <c r="Z733" s="39"/>
      <c r="AA733" s="39"/>
      <c r="AB733" s="39"/>
      <c r="AC733" s="39"/>
      <c r="AD733" s="39"/>
      <c r="AE733" s="39"/>
      <c r="AR733" s="208" t="s">
        <v>993</v>
      </c>
      <c r="AT733" s="208" t="s">
        <v>132</v>
      </c>
      <c r="AU733" s="208" t="s">
        <v>80</v>
      </c>
      <c r="AY733" s="18" t="s">
        <v>130</v>
      </c>
      <c r="BE733" s="209">
        <f>IF(N733="základní",J733,0)</f>
        <v>0</v>
      </c>
      <c r="BF733" s="209">
        <f>IF(N733="snížená",J733,0)</f>
        <v>0</v>
      </c>
      <c r="BG733" s="209">
        <f>IF(N733="zákl. přenesená",J733,0)</f>
        <v>0</v>
      </c>
      <c r="BH733" s="209">
        <f>IF(N733="sníž. přenesená",J733,0)</f>
        <v>0</v>
      </c>
      <c r="BI733" s="209">
        <f>IF(N733="nulová",J733,0)</f>
        <v>0</v>
      </c>
      <c r="BJ733" s="18" t="s">
        <v>78</v>
      </c>
      <c r="BK733" s="209">
        <f>ROUND(I733*H733,2)</f>
        <v>0</v>
      </c>
      <c r="BL733" s="18" t="s">
        <v>993</v>
      </c>
      <c r="BM733" s="208" t="s">
        <v>1043</v>
      </c>
    </row>
    <row r="734" s="2" customFormat="1">
      <c r="A734" s="39"/>
      <c r="B734" s="40"/>
      <c r="C734" s="41"/>
      <c r="D734" s="210" t="s">
        <v>138</v>
      </c>
      <c r="E734" s="41"/>
      <c r="F734" s="211" t="s">
        <v>1042</v>
      </c>
      <c r="G734" s="41"/>
      <c r="H734" s="41"/>
      <c r="I734" s="212"/>
      <c r="J734" s="41"/>
      <c r="K734" s="41"/>
      <c r="L734" s="45"/>
      <c r="M734" s="213"/>
      <c r="N734" s="214"/>
      <c r="O734" s="85"/>
      <c r="P734" s="85"/>
      <c r="Q734" s="85"/>
      <c r="R734" s="85"/>
      <c r="S734" s="85"/>
      <c r="T734" s="85"/>
      <c r="U734" s="86"/>
      <c r="V734" s="39"/>
      <c r="W734" s="39"/>
      <c r="X734" s="39"/>
      <c r="Y734" s="39"/>
      <c r="Z734" s="39"/>
      <c r="AA734" s="39"/>
      <c r="AB734" s="39"/>
      <c r="AC734" s="39"/>
      <c r="AD734" s="39"/>
      <c r="AE734" s="39"/>
      <c r="AT734" s="18" t="s">
        <v>138</v>
      </c>
      <c r="AU734" s="18" t="s">
        <v>80</v>
      </c>
    </row>
    <row r="735" s="2" customFormat="1">
      <c r="A735" s="39"/>
      <c r="B735" s="40"/>
      <c r="C735" s="41"/>
      <c r="D735" s="257" t="s">
        <v>219</v>
      </c>
      <c r="E735" s="41"/>
      <c r="F735" s="258" t="s">
        <v>1044</v>
      </c>
      <c r="G735" s="41"/>
      <c r="H735" s="41"/>
      <c r="I735" s="212"/>
      <c r="J735" s="41"/>
      <c r="K735" s="41"/>
      <c r="L735" s="45"/>
      <c r="M735" s="261"/>
      <c r="N735" s="262"/>
      <c r="O735" s="263"/>
      <c r="P735" s="263"/>
      <c r="Q735" s="263"/>
      <c r="R735" s="263"/>
      <c r="S735" s="263"/>
      <c r="T735" s="263"/>
      <c r="U735" s="264"/>
      <c r="V735" s="39"/>
      <c r="W735" s="39"/>
      <c r="X735" s="39"/>
      <c r="Y735" s="39"/>
      <c r="Z735" s="39"/>
      <c r="AA735" s="39"/>
      <c r="AB735" s="39"/>
      <c r="AC735" s="39"/>
      <c r="AD735" s="39"/>
      <c r="AE735" s="39"/>
      <c r="AT735" s="18" t="s">
        <v>219</v>
      </c>
      <c r="AU735" s="18" t="s">
        <v>80</v>
      </c>
    </row>
    <row r="736" s="2" customFormat="1" ht="6.96" customHeight="1">
      <c r="A736" s="39"/>
      <c r="B736" s="60"/>
      <c r="C736" s="61"/>
      <c r="D736" s="61"/>
      <c r="E736" s="61"/>
      <c r="F736" s="61"/>
      <c r="G736" s="61"/>
      <c r="H736" s="61"/>
      <c r="I736" s="61"/>
      <c r="J736" s="61"/>
      <c r="K736" s="61"/>
      <c r="L736" s="45"/>
      <c r="M736" s="39"/>
      <c r="O736" s="39"/>
      <c r="P736" s="39"/>
      <c r="Q736" s="39"/>
      <c r="R736" s="39"/>
      <c r="S736" s="39"/>
      <c r="T736" s="39"/>
      <c r="U736" s="39"/>
      <c r="V736" s="39"/>
      <c r="W736" s="39"/>
      <c r="X736" s="39"/>
      <c r="Y736" s="39"/>
      <c r="Z736" s="39"/>
      <c r="AA736" s="39"/>
      <c r="AB736" s="39"/>
      <c r="AC736" s="39"/>
      <c r="AD736" s="39"/>
      <c r="AE736" s="39"/>
    </row>
  </sheetData>
  <sheetProtection sheet="1" autoFilter="0" formatColumns="0" formatRows="0" objects="1" scenarios="1" spinCount="100000" saltValue="iHisU2yezHNIxw3y3aAjWAVcnVCssXwHYvgPF7R0WwqS70ZTUX245b5lZ8pePy+5ZXo5vPwh6xGLI9kxeCq37w==" hashValue="nlNgnxGdoXZX023dtH43fediGg6XSd5w37f0WXAb05LtUP/Cty7DEzRoTaAbWsh0ju5yfULAPGLBzMhTPr3S7Q==" algorithmName="SHA-512" password="CC35"/>
  <autoFilter ref="C100:K735"/>
  <mergeCells count="6">
    <mergeCell ref="E7:H7"/>
    <mergeCell ref="E16:H16"/>
    <mergeCell ref="E25:H25"/>
    <mergeCell ref="E46:H46"/>
    <mergeCell ref="E93:H93"/>
    <mergeCell ref="L2:V2"/>
  </mergeCells>
  <hyperlinks>
    <hyperlink ref="F149" r:id="rId1" display="https://podminky.urs.cz/item/CS_URS_2023_01/612315418"/>
    <hyperlink ref="F230" r:id="rId2" display="https://podminky.urs.cz/item/CS_URS_2023_01/721211911"/>
    <hyperlink ref="F237" r:id="rId3" display="https://podminky.urs.cz/item/CS_URS_2023_01/735411105"/>
    <hyperlink ref="F240" r:id="rId4" display="https://podminky.urs.cz/item/CS_URS_2023_01/998735203"/>
    <hyperlink ref="F254" r:id="rId5" display="https://podminky.urs.cz/item/CS_URS_2023_01/741122015"/>
    <hyperlink ref="F266" r:id="rId6" display="https://podminky.urs.cz/item/CS_URS_2023_01/741313033"/>
    <hyperlink ref="F271" r:id="rId7" display="https://podminky.urs.cz/item/CS_URS_2023_01/741320101"/>
    <hyperlink ref="F283" r:id="rId8" display="https://podminky.urs.cz/item/CS_URS_2023_01/742110041"/>
    <hyperlink ref="F288" r:id="rId9" display="https://podminky.urs.cz/item/CS_URS_2023_01/742124001"/>
    <hyperlink ref="F294" r:id="rId10" display="https://podminky.urs.cz/item/CS_URS_2023_01/742124005"/>
    <hyperlink ref="F299" r:id="rId11" display="https://podminky.urs.cz/item/CS_URS_2023_01/742230001"/>
    <hyperlink ref="F308" r:id="rId12" display="https://podminky.urs.cz/item/CS_URS_2023_01/742230002"/>
    <hyperlink ref="F315" r:id="rId13" display="https://podminky.urs.cz/item/CS_URS_2023_01/742230004"/>
    <hyperlink ref="F320" r:id="rId14" display="https://podminky.urs.cz/item/CS_URS_2023_01/742230009"/>
    <hyperlink ref="F325" r:id="rId15" display="https://podminky.urs.cz/item/CS_URS_2023_01/742230101"/>
    <hyperlink ref="F330" r:id="rId16" display="https://podminky.urs.cz/item/CS_URS_2023_01/742230102"/>
    <hyperlink ref="F335" r:id="rId17" display="https://podminky.urs.cz/item/CS_URS_2023_01/742230103"/>
    <hyperlink ref="F338" r:id="rId18" display="https://podminky.urs.cz/item/CS_URS_2023_01/742330012"/>
    <hyperlink ref="F345" r:id="rId19" display="https://podminky.urs.cz/item/CS_URS_2023_01/742330012"/>
    <hyperlink ref="F354" r:id="rId20" display="https://podminky.urs.cz/item/CS_URS_2023_01/742330021"/>
    <hyperlink ref="F359" r:id="rId21" display="https://podminky.urs.cz/item/CS_URS_2023_01/742330024"/>
    <hyperlink ref="F364" r:id="rId22" display="https://podminky.urs.cz/item/CS_URS_2023_01/742330043"/>
    <hyperlink ref="F369" r:id="rId23" display="https://podminky.urs.cz/item/CS_URS_2023_01/742330051"/>
    <hyperlink ref="F372" r:id="rId24" display="https://podminky.urs.cz/item/CS_URS_2023_01/742330052"/>
    <hyperlink ref="F378" r:id="rId25" display="https://podminky.urs.cz/item/CS_URS_2023_01/998742181"/>
    <hyperlink ref="F381" r:id="rId26" display="https://podminky.urs.cz/item/CS_URS_2023_01/998742205"/>
    <hyperlink ref="F390" r:id="rId27" display="https://podminky.urs.cz/item/CS_URS_2023_01/998762204"/>
    <hyperlink ref="F394" r:id="rId28" display="https://podminky.urs.cz/item/CS_URS_2023_01/767531121"/>
    <hyperlink ref="F400" r:id="rId29" display="https://podminky.urs.cz/item/CS_URS_2023_01/767531111"/>
    <hyperlink ref="F635" r:id="rId30" display="https://podminky.urs.cz/item/CS_URS_2023_01/998767203"/>
    <hyperlink ref="F653" r:id="rId31" display="https://podminky.urs.cz/item/CS_URS_2023_01/998771203"/>
    <hyperlink ref="F679" r:id="rId32" display="https://podminky.urs.cz/item/CS_URS_2023_01/998781203"/>
    <hyperlink ref="F704" r:id="rId33" display="https://podminky.urs.cz/item/CS_URS_2023_01/220450007"/>
    <hyperlink ref="F732" r:id="rId34" display="https://podminky.urs.cz/item/CS_URS_2023_01/076103001"/>
    <hyperlink ref="F735" r:id="rId35" display="https://podminky.urs.cz/item/CS_URS_2023_01/076103012"/>
  </hyperlinks>
  <pageMargins left="0.39375" right="0.39375" top="0.39375" bottom="0.39375" header="0" footer="0"/>
  <pageSetup paperSize="9" orientation="landscape" blackAndWhite="1" fitToHeight="100"/>
  <headerFooter>
    <oddFooter>&amp;CStrana &amp;P z &amp;N</oddFooter>
  </headerFooter>
  <drawing r:id="rId36"/>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65" customWidth="1"/>
    <col min="2" max="2" width="1.667969" style="265" customWidth="1"/>
    <col min="3" max="4" width="5" style="265" customWidth="1"/>
    <col min="5" max="5" width="11.66016" style="265" customWidth="1"/>
    <col min="6" max="6" width="9.160156" style="265" customWidth="1"/>
    <col min="7" max="7" width="5" style="265" customWidth="1"/>
    <col min="8" max="8" width="77.83203" style="265" customWidth="1"/>
    <col min="9" max="10" width="20" style="265" customWidth="1"/>
    <col min="11" max="11" width="1.667969" style="265" customWidth="1"/>
  </cols>
  <sheetData>
    <row r="1" s="1" customFormat="1" ht="37.5" customHeight="1"/>
    <row r="2" s="1" customFormat="1" ht="7.5" customHeight="1">
      <c r="B2" s="266"/>
      <c r="C2" s="267"/>
      <c r="D2" s="267"/>
      <c r="E2" s="267"/>
      <c r="F2" s="267"/>
      <c r="G2" s="267"/>
      <c r="H2" s="267"/>
      <c r="I2" s="267"/>
      <c r="J2" s="267"/>
      <c r="K2" s="268"/>
    </row>
    <row r="3" s="16" customFormat="1" ht="45" customHeight="1">
      <c r="B3" s="269"/>
      <c r="C3" s="270" t="s">
        <v>1045</v>
      </c>
      <c r="D3" s="270"/>
      <c r="E3" s="270"/>
      <c r="F3" s="270"/>
      <c r="G3" s="270"/>
      <c r="H3" s="270"/>
      <c r="I3" s="270"/>
      <c r="J3" s="270"/>
      <c r="K3" s="271"/>
    </row>
    <row r="4" s="1" customFormat="1" ht="25.5" customHeight="1">
      <c r="B4" s="272"/>
      <c r="C4" s="273" t="s">
        <v>1046</v>
      </c>
      <c r="D4" s="273"/>
      <c r="E4" s="273"/>
      <c r="F4" s="273"/>
      <c r="G4" s="273"/>
      <c r="H4" s="273"/>
      <c r="I4" s="273"/>
      <c r="J4" s="273"/>
      <c r="K4" s="274"/>
    </row>
    <row r="5" s="1" customFormat="1" ht="5.25" customHeight="1">
      <c r="B5" s="272"/>
      <c r="C5" s="275"/>
      <c r="D5" s="275"/>
      <c r="E5" s="275"/>
      <c r="F5" s="275"/>
      <c r="G5" s="275"/>
      <c r="H5" s="275"/>
      <c r="I5" s="275"/>
      <c r="J5" s="275"/>
      <c r="K5" s="274"/>
    </row>
    <row r="6" s="1" customFormat="1" ht="15" customHeight="1">
      <c r="B6" s="272"/>
      <c r="C6" s="276" t="s">
        <v>1047</v>
      </c>
      <c r="D6" s="276"/>
      <c r="E6" s="276"/>
      <c r="F6" s="276"/>
      <c r="G6" s="276"/>
      <c r="H6" s="276"/>
      <c r="I6" s="276"/>
      <c r="J6" s="276"/>
      <c r="K6" s="274"/>
    </row>
    <row r="7" s="1" customFormat="1" ht="15" customHeight="1">
      <c r="B7" s="277"/>
      <c r="C7" s="276" t="s">
        <v>1048</v>
      </c>
      <c r="D7" s="276"/>
      <c r="E7" s="276"/>
      <c r="F7" s="276"/>
      <c r="G7" s="276"/>
      <c r="H7" s="276"/>
      <c r="I7" s="276"/>
      <c r="J7" s="276"/>
      <c r="K7" s="274"/>
    </row>
    <row r="8" s="1" customFormat="1" ht="12.75" customHeight="1">
      <c r="B8" s="277"/>
      <c r="C8" s="276"/>
      <c r="D8" s="276"/>
      <c r="E8" s="276"/>
      <c r="F8" s="276"/>
      <c r="G8" s="276"/>
      <c r="H8" s="276"/>
      <c r="I8" s="276"/>
      <c r="J8" s="276"/>
      <c r="K8" s="274"/>
    </row>
    <row r="9" s="1" customFormat="1" ht="15" customHeight="1">
      <c r="B9" s="277"/>
      <c r="C9" s="276" t="s">
        <v>1049</v>
      </c>
      <c r="D9" s="276"/>
      <c r="E9" s="276"/>
      <c r="F9" s="276"/>
      <c r="G9" s="276"/>
      <c r="H9" s="276"/>
      <c r="I9" s="276"/>
      <c r="J9" s="276"/>
      <c r="K9" s="274"/>
    </row>
    <row r="10" s="1" customFormat="1" ht="15" customHeight="1">
      <c r="B10" s="277"/>
      <c r="C10" s="276"/>
      <c r="D10" s="276" t="s">
        <v>1050</v>
      </c>
      <c r="E10" s="276"/>
      <c r="F10" s="276"/>
      <c r="G10" s="276"/>
      <c r="H10" s="276"/>
      <c r="I10" s="276"/>
      <c r="J10" s="276"/>
      <c r="K10" s="274"/>
    </row>
    <row r="11" s="1" customFormat="1" ht="15" customHeight="1">
      <c r="B11" s="277"/>
      <c r="C11" s="278"/>
      <c r="D11" s="276" t="s">
        <v>1051</v>
      </c>
      <c r="E11" s="276"/>
      <c r="F11" s="276"/>
      <c r="G11" s="276"/>
      <c r="H11" s="276"/>
      <c r="I11" s="276"/>
      <c r="J11" s="276"/>
      <c r="K11" s="274"/>
    </row>
    <row r="12" s="1" customFormat="1" ht="15" customHeight="1">
      <c r="B12" s="277"/>
      <c r="C12" s="278"/>
      <c r="D12" s="276"/>
      <c r="E12" s="276"/>
      <c r="F12" s="276"/>
      <c r="G12" s="276"/>
      <c r="H12" s="276"/>
      <c r="I12" s="276"/>
      <c r="J12" s="276"/>
      <c r="K12" s="274"/>
    </row>
    <row r="13" s="1" customFormat="1" ht="15" customHeight="1">
      <c r="B13" s="277"/>
      <c r="C13" s="278"/>
      <c r="D13" s="279" t="s">
        <v>1052</v>
      </c>
      <c r="E13" s="276"/>
      <c r="F13" s="276"/>
      <c r="G13" s="276"/>
      <c r="H13" s="276"/>
      <c r="I13" s="276"/>
      <c r="J13" s="276"/>
      <c r="K13" s="274"/>
    </row>
    <row r="14" s="1" customFormat="1" ht="12.75" customHeight="1">
      <c r="B14" s="277"/>
      <c r="C14" s="278"/>
      <c r="D14" s="278"/>
      <c r="E14" s="278"/>
      <c r="F14" s="278"/>
      <c r="G14" s="278"/>
      <c r="H14" s="278"/>
      <c r="I14" s="278"/>
      <c r="J14" s="278"/>
      <c r="K14" s="274"/>
    </row>
    <row r="15" s="1" customFormat="1" ht="15" customHeight="1">
      <c r="B15" s="277"/>
      <c r="C15" s="278"/>
      <c r="D15" s="276" t="s">
        <v>1053</v>
      </c>
      <c r="E15" s="276"/>
      <c r="F15" s="276"/>
      <c r="G15" s="276"/>
      <c r="H15" s="276"/>
      <c r="I15" s="276"/>
      <c r="J15" s="276"/>
      <c r="K15" s="274"/>
    </row>
    <row r="16" s="1" customFormat="1" ht="15" customHeight="1">
      <c r="B16" s="277"/>
      <c r="C16" s="278"/>
      <c r="D16" s="276" t="s">
        <v>1054</v>
      </c>
      <c r="E16" s="276"/>
      <c r="F16" s="276"/>
      <c r="G16" s="276"/>
      <c r="H16" s="276"/>
      <c r="I16" s="276"/>
      <c r="J16" s="276"/>
      <c r="K16" s="274"/>
    </row>
    <row r="17" s="1" customFormat="1" ht="15" customHeight="1">
      <c r="B17" s="277"/>
      <c r="C17" s="278"/>
      <c r="D17" s="276" t="s">
        <v>1055</v>
      </c>
      <c r="E17" s="276"/>
      <c r="F17" s="276"/>
      <c r="G17" s="276"/>
      <c r="H17" s="276"/>
      <c r="I17" s="276"/>
      <c r="J17" s="276"/>
      <c r="K17" s="274"/>
    </row>
    <row r="18" s="1" customFormat="1" ht="15" customHeight="1">
      <c r="B18" s="277"/>
      <c r="C18" s="278"/>
      <c r="D18" s="278"/>
      <c r="E18" s="280" t="s">
        <v>77</v>
      </c>
      <c r="F18" s="276" t="s">
        <v>1056</v>
      </c>
      <c r="G18" s="276"/>
      <c r="H18" s="276"/>
      <c r="I18" s="276"/>
      <c r="J18" s="276"/>
      <c r="K18" s="274"/>
    </row>
    <row r="19" s="1" customFormat="1" ht="15" customHeight="1">
      <c r="B19" s="277"/>
      <c r="C19" s="278"/>
      <c r="D19" s="278"/>
      <c r="E19" s="280" t="s">
        <v>1057</v>
      </c>
      <c r="F19" s="276" t="s">
        <v>1058</v>
      </c>
      <c r="G19" s="276"/>
      <c r="H19" s="276"/>
      <c r="I19" s="276"/>
      <c r="J19" s="276"/>
      <c r="K19" s="274"/>
    </row>
    <row r="20" s="1" customFormat="1" ht="15" customHeight="1">
      <c r="B20" s="277"/>
      <c r="C20" s="278"/>
      <c r="D20" s="278"/>
      <c r="E20" s="280" t="s">
        <v>1059</v>
      </c>
      <c r="F20" s="276" t="s">
        <v>1060</v>
      </c>
      <c r="G20" s="276"/>
      <c r="H20" s="276"/>
      <c r="I20" s="276"/>
      <c r="J20" s="276"/>
      <c r="K20" s="274"/>
    </row>
    <row r="21" s="1" customFormat="1" ht="15" customHeight="1">
      <c r="B21" s="277"/>
      <c r="C21" s="278"/>
      <c r="D21" s="278"/>
      <c r="E21" s="280" t="s">
        <v>1061</v>
      </c>
      <c r="F21" s="276" t="s">
        <v>1062</v>
      </c>
      <c r="G21" s="276"/>
      <c r="H21" s="276"/>
      <c r="I21" s="276"/>
      <c r="J21" s="276"/>
      <c r="K21" s="274"/>
    </row>
    <row r="22" s="1" customFormat="1" ht="15" customHeight="1">
      <c r="B22" s="277"/>
      <c r="C22" s="278"/>
      <c r="D22" s="278"/>
      <c r="E22" s="280" t="s">
        <v>1063</v>
      </c>
      <c r="F22" s="276" t="s">
        <v>1064</v>
      </c>
      <c r="G22" s="276"/>
      <c r="H22" s="276"/>
      <c r="I22" s="276"/>
      <c r="J22" s="276"/>
      <c r="K22" s="274"/>
    </row>
    <row r="23" s="1" customFormat="1" ht="15" customHeight="1">
      <c r="B23" s="277"/>
      <c r="C23" s="278"/>
      <c r="D23" s="278"/>
      <c r="E23" s="280" t="s">
        <v>1065</v>
      </c>
      <c r="F23" s="276" t="s">
        <v>1066</v>
      </c>
      <c r="G23" s="276"/>
      <c r="H23" s="276"/>
      <c r="I23" s="276"/>
      <c r="J23" s="276"/>
      <c r="K23" s="274"/>
    </row>
    <row r="24" s="1" customFormat="1" ht="12.75" customHeight="1">
      <c r="B24" s="277"/>
      <c r="C24" s="278"/>
      <c r="D24" s="278"/>
      <c r="E24" s="278"/>
      <c r="F24" s="278"/>
      <c r="G24" s="278"/>
      <c r="H24" s="278"/>
      <c r="I24" s="278"/>
      <c r="J24" s="278"/>
      <c r="K24" s="274"/>
    </row>
    <row r="25" s="1" customFormat="1" ht="15" customHeight="1">
      <c r="B25" s="277"/>
      <c r="C25" s="276" t="s">
        <v>1067</v>
      </c>
      <c r="D25" s="276"/>
      <c r="E25" s="276"/>
      <c r="F25" s="276"/>
      <c r="G25" s="276"/>
      <c r="H25" s="276"/>
      <c r="I25" s="276"/>
      <c r="J25" s="276"/>
      <c r="K25" s="274"/>
    </row>
    <row r="26" s="1" customFormat="1" ht="15" customHeight="1">
      <c r="B26" s="277"/>
      <c r="C26" s="276" t="s">
        <v>1068</v>
      </c>
      <c r="D26" s="276"/>
      <c r="E26" s="276"/>
      <c r="F26" s="276"/>
      <c r="G26" s="276"/>
      <c r="H26" s="276"/>
      <c r="I26" s="276"/>
      <c r="J26" s="276"/>
      <c r="K26" s="274"/>
    </row>
    <row r="27" s="1" customFormat="1" ht="15" customHeight="1">
      <c r="B27" s="277"/>
      <c r="C27" s="276"/>
      <c r="D27" s="276" t="s">
        <v>1069</v>
      </c>
      <c r="E27" s="276"/>
      <c r="F27" s="276"/>
      <c r="G27" s="276"/>
      <c r="H27" s="276"/>
      <c r="I27" s="276"/>
      <c r="J27" s="276"/>
      <c r="K27" s="274"/>
    </row>
    <row r="28" s="1" customFormat="1" ht="15" customHeight="1">
      <c r="B28" s="277"/>
      <c r="C28" s="278"/>
      <c r="D28" s="276" t="s">
        <v>1070</v>
      </c>
      <c r="E28" s="276"/>
      <c r="F28" s="276"/>
      <c r="G28" s="276"/>
      <c r="H28" s="276"/>
      <c r="I28" s="276"/>
      <c r="J28" s="276"/>
      <c r="K28" s="274"/>
    </row>
    <row r="29" s="1" customFormat="1" ht="12.75" customHeight="1">
      <c r="B29" s="277"/>
      <c r="C29" s="278"/>
      <c r="D29" s="278"/>
      <c r="E29" s="278"/>
      <c r="F29" s="278"/>
      <c r="G29" s="278"/>
      <c r="H29" s="278"/>
      <c r="I29" s="278"/>
      <c r="J29" s="278"/>
      <c r="K29" s="274"/>
    </row>
    <row r="30" s="1" customFormat="1" ht="15" customHeight="1">
      <c r="B30" s="277"/>
      <c r="C30" s="278"/>
      <c r="D30" s="276" t="s">
        <v>1071</v>
      </c>
      <c r="E30" s="276"/>
      <c r="F30" s="276"/>
      <c r="G30" s="276"/>
      <c r="H30" s="276"/>
      <c r="I30" s="276"/>
      <c r="J30" s="276"/>
      <c r="K30" s="274"/>
    </row>
    <row r="31" s="1" customFormat="1" ht="15" customHeight="1">
      <c r="B31" s="277"/>
      <c r="C31" s="278"/>
      <c r="D31" s="276" t="s">
        <v>1072</v>
      </c>
      <c r="E31" s="276"/>
      <c r="F31" s="276"/>
      <c r="G31" s="276"/>
      <c r="H31" s="276"/>
      <c r="I31" s="276"/>
      <c r="J31" s="276"/>
      <c r="K31" s="274"/>
    </row>
    <row r="32" s="1" customFormat="1" ht="12.75" customHeight="1">
      <c r="B32" s="277"/>
      <c r="C32" s="278"/>
      <c r="D32" s="278"/>
      <c r="E32" s="278"/>
      <c r="F32" s="278"/>
      <c r="G32" s="278"/>
      <c r="H32" s="278"/>
      <c r="I32" s="278"/>
      <c r="J32" s="278"/>
      <c r="K32" s="274"/>
    </row>
    <row r="33" s="1" customFormat="1" ht="15" customHeight="1">
      <c r="B33" s="277"/>
      <c r="C33" s="278"/>
      <c r="D33" s="276" t="s">
        <v>1073</v>
      </c>
      <c r="E33" s="276"/>
      <c r="F33" s="276"/>
      <c r="G33" s="276"/>
      <c r="H33" s="276"/>
      <c r="I33" s="276"/>
      <c r="J33" s="276"/>
      <c r="K33" s="274"/>
    </row>
    <row r="34" s="1" customFormat="1" ht="15" customHeight="1">
      <c r="B34" s="277"/>
      <c r="C34" s="278"/>
      <c r="D34" s="276" t="s">
        <v>1074</v>
      </c>
      <c r="E34" s="276"/>
      <c r="F34" s="276"/>
      <c r="G34" s="276"/>
      <c r="H34" s="276"/>
      <c r="I34" s="276"/>
      <c r="J34" s="276"/>
      <c r="K34" s="274"/>
    </row>
    <row r="35" s="1" customFormat="1" ht="15" customHeight="1">
      <c r="B35" s="277"/>
      <c r="C35" s="278"/>
      <c r="D35" s="276" t="s">
        <v>1075</v>
      </c>
      <c r="E35" s="276"/>
      <c r="F35" s="276"/>
      <c r="G35" s="276"/>
      <c r="H35" s="276"/>
      <c r="I35" s="276"/>
      <c r="J35" s="276"/>
      <c r="K35" s="274"/>
    </row>
    <row r="36" s="1" customFormat="1" ht="15" customHeight="1">
      <c r="B36" s="277"/>
      <c r="C36" s="278"/>
      <c r="D36" s="276"/>
      <c r="E36" s="279" t="s">
        <v>115</v>
      </c>
      <c r="F36" s="276"/>
      <c r="G36" s="276" t="s">
        <v>1076</v>
      </c>
      <c r="H36" s="276"/>
      <c r="I36" s="276"/>
      <c r="J36" s="276"/>
      <c r="K36" s="274"/>
    </row>
    <row r="37" s="1" customFormat="1" ht="30.75" customHeight="1">
      <c r="B37" s="277"/>
      <c r="C37" s="278"/>
      <c r="D37" s="276"/>
      <c r="E37" s="279" t="s">
        <v>1077</v>
      </c>
      <c r="F37" s="276"/>
      <c r="G37" s="276" t="s">
        <v>1078</v>
      </c>
      <c r="H37" s="276"/>
      <c r="I37" s="276"/>
      <c r="J37" s="276"/>
      <c r="K37" s="274"/>
    </row>
    <row r="38" s="1" customFormat="1" ht="15" customHeight="1">
      <c r="B38" s="277"/>
      <c r="C38" s="278"/>
      <c r="D38" s="276"/>
      <c r="E38" s="279" t="s">
        <v>54</v>
      </c>
      <c r="F38" s="276"/>
      <c r="G38" s="276" t="s">
        <v>1079</v>
      </c>
      <c r="H38" s="276"/>
      <c r="I38" s="276"/>
      <c r="J38" s="276"/>
      <c r="K38" s="274"/>
    </row>
    <row r="39" s="1" customFormat="1" ht="15" customHeight="1">
      <c r="B39" s="277"/>
      <c r="C39" s="278"/>
      <c r="D39" s="276"/>
      <c r="E39" s="279" t="s">
        <v>55</v>
      </c>
      <c r="F39" s="276"/>
      <c r="G39" s="276" t="s">
        <v>1080</v>
      </c>
      <c r="H39" s="276"/>
      <c r="I39" s="276"/>
      <c r="J39" s="276"/>
      <c r="K39" s="274"/>
    </row>
    <row r="40" s="1" customFormat="1" ht="15" customHeight="1">
      <c r="B40" s="277"/>
      <c r="C40" s="278"/>
      <c r="D40" s="276"/>
      <c r="E40" s="279" t="s">
        <v>116</v>
      </c>
      <c r="F40" s="276"/>
      <c r="G40" s="276" t="s">
        <v>1081</v>
      </c>
      <c r="H40" s="276"/>
      <c r="I40" s="276"/>
      <c r="J40" s="276"/>
      <c r="K40" s="274"/>
    </row>
    <row r="41" s="1" customFormat="1" ht="15" customHeight="1">
      <c r="B41" s="277"/>
      <c r="C41" s="278"/>
      <c r="D41" s="276"/>
      <c r="E41" s="279" t="s">
        <v>117</v>
      </c>
      <c r="F41" s="276"/>
      <c r="G41" s="276" t="s">
        <v>1082</v>
      </c>
      <c r="H41" s="276"/>
      <c r="I41" s="276"/>
      <c r="J41" s="276"/>
      <c r="K41" s="274"/>
    </row>
    <row r="42" s="1" customFormat="1" ht="15" customHeight="1">
      <c r="B42" s="277"/>
      <c r="C42" s="278"/>
      <c r="D42" s="276"/>
      <c r="E42" s="279" t="s">
        <v>1083</v>
      </c>
      <c r="F42" s="276"/>
      <c r="G42" s="276" t="s">
        <v>1084</v>
      </c>
      <c r="H42" s="276"/>
      <c r="I42" s="276"/>
      <c r="J42" s="276"/>
      <c r="K42" s="274"/>
    </row>
    <row r="43" s="1" customFormat="1" ht="15" customHeight="1">
      <c r="B43" s="277"/>
      <c r="C43" s="278"/>
      <c r="D43" s="276"/>
      <c r="E43" s="279"/>
      <c r="F43" s="276"/>
      <c r="G43" s="276" t="s">
        <v>1085</v>
      </c>
      <c r="H43" s="276"/>
      <c r="I43" s="276"/>
      <c r="J43" s="276"/>
      <c r="K43" s="274"/>
    </row>
    <row r="44" s="1" customFormat="1" ht="15" customHeight="1">
      <c r="B44" s="277"/>
      <c r="C44" s="278"/>
      <c r="D44" s="276"/>
      <c r="E44" s="279" t="s">
        <v>1086</v>
      </c>
      <c r="F44" s="276"/>
      <c r="G44" s="276" t="s">
        <v>1087</v>
      </c>
      <c r="H44" s="276"/>
      <c r="I44" s="276"/>
      <c r="J44" s="276"/>
      <c r="K44" s="274"/>
    </row>
    <row r="45" s="1" customFormat="1" ht="15" customHeight="1">
      <c r="B45" s="277"/>
      <c r="C45" s="278"/>
      <c r="D45" s="276"/>
      <c r="E45" s="279" t="s">
        <v>119</v>
      </c>
      <c r="F45" s="276"/>
      <c r="G45" s="276" t="s">
        <v>1088</v>
      </c>
      <c r="H45" s="276"/>
      <c r="I45" s="276"/>
      <c r="J45" s="276"/>
      <c r="K45" s="274"/>
    </row>
    <row r="46" s="1" customFormat="1" ht="12.75" customHeight="1">
      <c r="B46" s="277"/>
      <c r="C46" s="278"/>
      <c r="D46" s="276"/>
      <c r="E46" s="276"/>
      <c r="F46" s="276"/>
      <c r="G46" s="276"/>
      <c r="H46" s="276"/>
      <c r="I46" s="276"/>
      <c r="J46" s="276"/>
      <c r="K46" s="274"/>
    </row>
    <row r="47" s="1" customFormat="1" ht="15" customHeight="1">
      <c r="B47" s="277"/>
      <c r="C47" s="278"/>
      <c r="D47" s="276" t="s">
        <v>1089</v>
      </c>
      <c r="E47" s="276"/>
      <c r="F47" s="276"/>
      <c r="G47" s="276"/>
      <c r="H47" s="276"/>
      <c r="I47" s="276"/>
      <c r="J47" s="276"/>
      <c r="K47" s="274"/>
    </row>
    <row r="48" s="1" customFormat="1" ht="15" customHeight="1">
      <c r="B48" s="277"/>
      <c r="C48" s="278"/>
      <c r="D48" s="278"/>
      <c r="E48" s="276" t="s">
        <v>1090</v>
      </c>
      <c r="F48" s="276"/>
      <c r="G48" s="276"/>
      <c r="H48" s="276"/>
      <c r="I48" s="276"/>
      <c r="J48" s="276"/>
      <c r="K48" s="274"/>
    </row>
    <row r="49" s="1" customFormat="1" ht="15" customHeight="1">
      <c r="B49" s="277"/>
      <c r="C49" s="278"/>
      <c r="D49" s="278"/>
      <c r="E49" s="276" t="s">
        <v>1091</v>
      </c>
      <c r="F49" s="276"/>
      <c r="G49" s="276"/>
      <c r="H49" s="276"/>
      <c r="I49" s="276"/>
      <c r="J49" s="276"/>
      <c r="K49" s="274"/>
    </row>
    <row r="50" s="1" customFormat="1" ht="15" customHeight="1">
      <c r="B50" s="277"/>
      <c r="C50" s="278"/>
      <c r="D50" s="278"/>
      <c r="E50" s="276" t="s">
        <v>1092</v>
      </c>
      <c r="F50" s="276"/>
      <c r="G50" s="276"/>
      <c r="H50" s="276"/>
      <c r="I50" s="276"/>
      <c r="J50" s="276"/>
      <c r="K50" s="274"/>
    </row>
    <row r="51" s="1" customFormat="1" ht="15" customHeight="1">
      <c r="B51" s="277"/>
      <c r="C51" s="278"/>
      <c r="D51" s="276" t="s">
        <v>1093</v>
      </c>
      <c r="E51" s="276"/>
      <c r="F51" s="276"/>
      <c r="G51" s="276"/>
      <c r="H51" s="276"/>
      <c r="I51" s="276"/>
      <c r="J51" s="276"/>
      <c r="K51" s="274"/>
    </row>
    <row r="52" s="1" customFormat="1" ht="25.5" customHeight="1">
      <c r="B52" s="272"/>
      <c r="C52" s="273" t="s">
        <v>1094</v>
      </c>
      <c r="D52" s="273"/>
      <c r="E52" s="273"/>
      <c r="F52" s="273"/>
      <c r="G52" s="273"/>
      <c r="H52" s="273"/>
      <c r="I52" s="273"/>
      <c r="J52" s="273"/>
      <c r="K52" s="274"/>
    </row>
    <row r="53" s="1" customFormat="1" ht="5.25" customHeight="1">
      <c r="B53" s="272"/>
      <c r="C53" s="275"/>
      <c r="D53" s="275"/>
      <c r="E53" s="275"/>
      <c r="F53" s="275"/>
      <c r="G53" s="275"/>
      <c r="H53" s="275"/>
      <c r="I53" s="275"/>
      <c r="J53" s="275"/>
      <c r="K53" s="274"/>
    </row>
    <row r="54" s="1" customFormat="1" ht="15" customHeight="1">
      <c r="B54" s="272"/>
      <c r="C54" s="276" t="s">
        <v>1095</v>
      </c>
      <c r="D54" s="276"/>
      <c r="E54" s="276"/>
      <c r="F54" s="276"/>
      <c r="G54" s="276"/>
      <c r="H54" s="276"/>
      <c r="I54" s="276"/>
      <c r="J54" s="276"/>
      <c r="K54" s="274"/>
    </row>
    <row r="55" s="1" customFormat="1" ht="15" customHeight="1">
      <c r="B55" s="272"/>
      <c r="C55" s="276" t="s">
        <v>1096</v>
      </c>
      <c r="D55" s="276"/>
      <c r="E55" s="276"/>
      <c r="F55" s="276"/>
      <c r="G55" s="276"/>
      <c r="H55" s="276"/>
      <c r="I55" s="276"/>
      <c r="J55" s="276"/>
      <c r="K55" s="274"/>
    </row>
    <row r="56" s="1" customFormat="1" ht="12.75" customHeight="1">
      <c r="B56" s="272"/>
      <c r="C56" s="276"/>
      <c r="D56" s="276"/>
      <c r="E56" s="276"/>
      <c r="F56" s="276"/>
      <c r="G56" s="276"/>
      <c r="H56" s="276"/>
      <c r="I56" s="276"/>
      <c r="J56" s="276"/>
      <c r="K56" s="274"/>
    </row>
    <row r="57" s="1" customFormat="1" ht="15" customHeight="1">
      <c r="B57" s="272"/>
      <c r="C57" s="276" t="s">
        <v>1097</v>
      </c>
      <c r="D57" s="276"/>
      <c r="E57" s="276"/>
      <c r="F57" s="276"/>
      <c r="G57" s="276"/>
      <c r="H57" s="276"/>
      <c r="I57" s="276"/>
      <c r="J57" s="276"/>
      <c r="K57" s="274"/>
    </row>
    <row r="58" s="1" customFormat="1" ht="15" customHeight="1">
      <c r="B58" s="272"/>
      <c r="C58" s="278"/>
      <c r="D58" s="276" t="s">
        <v>1098</v>
      </c>
      <c r="E58" s="276"/>
      <c r="F58" s="276"/>
      <c r="G58" s="276"/>
      <c r="H58" s="276"/>
      <c r="I58" s="276"/>
      <c r="J58" s="276"/>
      <c r="K58" s="274"/>
    </row>
    <row r="59" s="1" customFormat="1" ht="15" customHeight="1">
      <c r="B59" s="272"/>
      <c r="C59" s="278"/>
      <c r="D59" s="276" t="s">
        <v>1099</v>
      </c>
      <c r="E59" s="276"/>
      <c r="F59" s="276"/>
      <c r="G59" s="276"/>
      <c r="H59" s="276"/>
      <c r="I59" s="276"/>
      <c r="J59" s="276"/>
      <c r="K59" s="274"/>
    </row>
    <row r="60" s="1" customFormat="1" ht="15" customHeight="1">
      <c r="B60" s="272"/>
      <c r="C60" s="278"/>
      <c r="D60" s="276" t="s">
        <v>1100</v>
      </c>
      <c r="E60" s="276"/>
      <c r="F60" s="276"/>
      <c r="G60" s="276"/>
      <c r="H60" s="276"/>
      <c r="I60" s="276"/>
      <c r="J60" s="276"/>
      <c r="K60" s="274"/>
    </row>
    <row r="61" s="1" customFormat="1" ht="15" customHeight="1">
      <c r="B61" s="272"/>
      <c r="C61" s="278"/>
      <c r="D61" s="276" t="s">
        <v>1101</v>
      </c>
      <c r="E61" s="276"/>
      <c r="F61" s="276"/>
      <c r="G61" s="276"/>
      <c r="H61" s="276"/>
      <c r="I61" s="276"/>
      <c r="J61" s="276"/>
      <c r="K61" s="274"/>
    </row>
    <row r="62" s="1" customFormat="1" ht="15" customHeight="1">
      <c r="B62" s="272"/>
      <c r="C62" s="278"/>
      <c r="D62" s="281" t="s">
        <v>1102</v>
      </c>
      <c r="E62" s="281"/>
      <c r="F62" s="281"/>
      <c r="G62" s="281"/>
      <c r="H62" s="281"/>
      <c r="I62" s="281"/>
      <c r="J62" s="281"/>
      <c r="K62" s="274"/>
    </row>
    <row r="63" s="1" customFormat="1" ht="15" customHeight="1">
      <c r="B63" s="272"/>
      <c r="C63" s="278"/>
      <c r="D63" s="276" t="s">
        <v>1103</v>
      </c>
      <c r="E63" s="276"/>
      <c r="F63" s="276"/>
      <c r="G63" s="276"/>
      <c r="H63" s="276"/>
      <c r="I63" s="276"/>
      <c r="J63" s="276"/>
      <c r="K63" s="274"/>
    </row>
    <row r="64" s="1" customFormat="1" ht="12.75" customHeight="1">
      <c r="B64" s="272"/>
      <c r="C64" s="278"/>
      <c r="D64" s="278"/>
      <c r="E64" s="282"/>
      <c r="F64" s="278"/>
      <c r="G64" s="278"/>
      <c r="H64" s="278"/>
      <c r="I64" s="278"/>
      <c r="J64" s="278"/>
      <c r="K64" s="274"/>
    </row>
    <row r="65" s="1" customFormat="1" ht="15" customHeight="1">
      <c r="B65" s="272"/>
      <c r="C65" s="278"/>
      <c r="D65" s="276" t="s">
        <v>1104</v>
      </c>
      <c r="E65" s="276"/>
      <c r="F65" s="276"/>
      <c r="G65" s="276"/>
      <c r="H65" s="276"/>
      <c r="I65" s="276"/>
      <c r="J65" s="276"/>
      <c r="K65" s="274"/>
    </row>
    <row r="66" s="1" customFormat="1" ht="15" customHeight="1">
      <c r="B66" s="272"/>
      <c r="C66" s="278"/>
      <c r="D66" s="281" t="s">
        <v>1105</v>
      </c>
      <c r="E66" s="281"/>
      <c r="F66" s="281"/>
      <c r="G66" s="281"/>
      <c r="H66" s="281"/>
      <c r="I66" s="281"/>
      <c r="J66" s="281"/>
      <c r="K66" s="274"/>
    </row>
    <row r="67" s="1" customFormat="1" ht="15" customHeight="1">
      <c r="B67" s="272"/>
      <c r="C67" s="278"/>
      <c r="D67" s="276" t="s">
        <v>1106</v>
      </c>
      <c r="E67" s="276"/>
      <c r="F67" s="276"/>
      <c r="G67" s="276"/>
      <c r="H67" s="276"/>
      <c r="I67" s="276"/>
      <c r="J67" s="276"/>
      <c r="K67" s="274"/>
    </row>
    <row r="68" s="1" customFormat="1" ht="15" customHeight="1">
      <c r="B68" s="272"/>
      <c r="C68" s="278"/>
      <c r="D68" s="276" t="s">
        <v>1107</v>
      </c>
      <c r="E68" s="276"/>
      <c r="F68" s="276"/>
      <c r="G68" s="276"/>
      <c r="H68" s="276"/>
      <c r="I68" s="276"/>
      <c r="J68" s="276"/>
      <c r="K68" s="274"/>
    </row>
    <row r="69" s="1" customFormat="1" ht="15" customHeight="1">
      <c r="B69" s="272"/>
      <c r="C69" s="278"/>
      <c r="D69" s="276" t="s">
        <v>1108</v>
      </c>
      <c r="E69" s="276"/>
      <c r="F69" s="276"/>
      <c r="G69" s="276"/>
      <c r="H69" s="276"/>
      <c r="I69" s="276"/>
      <c r="J69" s="276"/>
      <c r="K69" s="274"/>
    </row>
    <row r="70" s="1" customFormat="1" ht="15" customHeight="1">
      <c r="B70" s="272"/>
      <c r="C70" s="278"/>
      <c r="D70" s="276" t="s">
        <v>1109</v>
      </c>
      <c r="E70" s="276"/>
      <c r="F70" s="276"/>
      <c r="G70" s="276"/>
      <c r="H70" s="276"/>
      <c r="I70" s="276"/>
      <c r="J70" s="276"/>
      <c r="K70" s="274"/>
    </row>
    <row r="71" s="1" customFormat="1" ht="12.75" customHeight="1">
      <c r="B71" s="283"/>
      <c r="C71" s="284"/>
      <c r="D71" s="284"/>
      <c r="E71" s="284"/>
      <c r="F71" s="284"/>
      <c r="G71" s="284"/>
      <c r="H71" s="284"/>
      <c r="I71" s="284"/>
      <c r="J71" s="284"/>
      <c r="K71" s="285"/>
    </row>
    <row r="72" s="1" customFormat="1" ht="18.75" customHeight="1">
      <c r="B72" s="286"/>
      <c r="C72" s="286"/>
      <c r="D72" s="286"/>
      <c r="E72" s="286"/>
      <c r="F72" s="286"/>
      <c r="G72" s="286"/>
      <c r="H72" s="286"/>
      <c r="I72" s="286"/>
      <c r="J72" s="286"/>
      <c r="K72" s="287"/>
    </row>
    <row r="73" s="1" customFormat="1" ht="18.75" customHeight="1">
      <c r="B73" s="287"/>
      <c r="C73" s="287"/>
      <c r="D73" s="287"/>
      <c r="E73" s="287"/>
      <c r="F73" s="287"/>
      <c r="G73" s="287"/>
      <c r="H73" s="287"/>
      <c r="I73" s="287"/>
      <c r="J73" s="287"/>
      <c r="K73" s="287"/>
    </row>
    <row r="74" s="1" customFormat="1" ht="7.5" customHeight="1">
      <c r="B74" s="288"/>
      <c r="C74" s="289"/>
      <c r="D74" s="289"/>
      <c r="E74" s="289"/>
      <c r="F74" s="289"/>
      <c r="G74" s="289"/>
      <c r="H74" s="289"/>
      <c r="I74" s="289"/>
      <c r="J74" s="289"/>
      <c r="K74" s="290"/>
    </row>
    <row r="75" s="1" customFormat="1" ht="45" customHeight="1">
      <c r="B75" s="291"/>
      <c r="C75" s="292" t="s">
        <v>1110</v>
      </c>
      <c r="D75" s="292"/>
      <c r="E75" s="292"/>
      <c r="F75" s="292"/>
      <c r="G75" s="292"/>
      <c r="H75" s="292"/>
      <c r="I75" s="292"/>
      <c r="J75" s="292"/>
      <c r="K75" s="293"/>
    </row>
    <row r="76" s="1" customFormat="1" ht="17.25" customHeight="1">
      <c r="B76" s="291"/>
      <c r="C76" s="294" t="s">
        <v>1111</v>
      </c>
      <c r="D76" s="294"/>
      <c r="E76" s="294"/>
      <c r="F76" s="294" t="s">
        <v>1112</v>
      </c>
      <c r="G76" s="295"/>
      <c r="H76" s="294" t="s">
        <v>55</v>
      </c>
      <c r="I76" s="294" t="s">
        <v>58</v>
      </c>
      <c r="J76" s="294" t="s">
        <v>1113</v>
      </c>
      <c r="K76" s="293"/>
    </row>
    <row r="77" s="1" customFormat="1" ht="17.25" customHeight="1">
      <c r="B77" s="291"/>
      <c r="C77" s="296" t="s">
        <v>1114</v>
      </c>
      <c r="D77" s="296"/>
      <c r="E77" s="296"/>
      <c r="F77" s="297" t="s">
        <v>1115</v>
      </c>
      <c r="G77" s="298"/>
      <c r="H77" s="296"/>
      <c r="I77" s="296"/>
      <c r="J77" s="296" t="s">
        <v>1116</v>
      </c>
      <c r="K77" s="293"/>
    </row>
    <row r="78" s="1" customFormat="1" ht="5.25" customHeight="1">
      <c r="B78" s="291"/>
      <c r="C78" s="299"/>
      <c r="D78" s="299"/>
      <c r="E78" s="299"/>
      <c r="F78" s="299"/>
      <c r="G78" s="300"/>
      <c r="H78" s="299"/>
      <c r="I78" s="299"/>
      <c r="J78" s="299"/>
      <c r="K78" s="293"/>
    </row>
    <row r="79" s="1" customFormat="1" ht="15" customHeight="1">
      <c r="B79" s="291"/>
      <c r="C79" s="279" t="s">
        <v>54</v>
      </c>
      <c r="D79" s="301"/>
      <c r="E79" s="301"/>
      <c r="F79" s="302" t="s">
        <v>1117</v>
      </c>
      <c r="G79" s="303"/>
      <c r="H79" s="279" t="s">
        <v>1118</v>
      </c>
      <c r="I79" s="279" t="s">
        <v>1119</v>
      </c>
      <c r="J79" s="279">
        <v>20</v>
      </c>
      <c r="K79" s="293"/>
    </row>
    <row r="80" s="1" customFormat="1" ht="15" customHeight="1">
      <c r="B80" s="291"/>
      <c r="C80" s="279" t="s">
        <v>1120</v>
      </c>
      <c r="D80" s="279"/>
      <c r="E80" s="279"/>
      <c r="F80" s="302" t="s">
        <v>1117</v>
      </c>
      <c r="G80" s="303"/>
      <c r="H80" s="279" t="s">
        <v>1121</v>
      </c>
      <c r="I80" s="279" t="s">
        <v>1119</v>
      </c>
      <c r="J80" s="279">
        <v>120</v>
      </c>
      <c r="K80" s="293"/>
    </row>
    <row r="81" s="1" customFormat="1" ht="15" customHeight="1">
      <c r="B81" s="304"/>
      <c r="C81" s="279" t="s">
        <v>1122</v>
      </c>
      <c r="D81" s="279"/>
      <c r="E81" s="279"/>
      <c r="F81" s="302" t="s">
        <v>1123</v>
      </c>
      <c r="G81" s="303"/>
      <c r="H81" s="279" t="s">
        <v>1124</v>
      </c>
      <c r="I81" s="279" t="s">
        <v>1119</v>
      </c>
      <c r="J81" s="279">
        <v>50</v>
      </c>
      <c r="K81" s="293"/>
    </row>
    <row r="82" s="1" customFormat="1" ht="15" customHeight="1">
      <c r="B82" s="304"/>
      <c r="C82" s="279" t="s">
        <v>1125</v>
      </c>
      <c r="D82" s="279"/>
      <c r="E82" s="279"/>
      <c r="F82" s="302" t="s">
        <v>1117</v>
      </c>
      <c r="G82" s="303"/>
      <c r="H82" s="279" t="s">
        <v>1126</v>
      </c>
      <c r="I82" s="279" t="s">
        <v>1127</v>
      </c>
      <c r="J82" s="279"/>
      <c r="K82" s="293"/>
    </row>
    <row r="83" s="1" customFormat="1" ht="15" customHeight="1">
      <c r="B83" s="304"/>
      <c r="C83" s="305" t="s">
        <v>1128</v>
      </c>
      <c r="D83" s="305"/>
      <c r="E83" s="305"/>
      <c r="F83" s="306" t="s">
        <v>1123</v>
      </c>
      <c r="G83" s="305"/>
      <c r="H83" s="305" t="s">
        <v>1129</v>
      </c>
      <c r="I83" s="305" t="s">
        <v>1119</v>
      </c>
      <c r="J83" s="305">
        <v>15</v>
      </c>
      <c r="K83" s="293"/>
    </row>
    <row r="84" s="1" customFormat="1" ht="15" customHeight="1">
      <c r="B84" s="304"/>
      <c r="C84" s="305" t="s">
        <v>1130</v>
      </c>
      <c r="D84" s="305"/>
      <c r="E84" s="305"/>
      <c r="F84" s="306" t="s">
        <v>1123</v>
      </c>
      <c r="G84" s="305"/>
      <c r="H84" s="305" t="s">
        <v>1131</v>
      </c>
      <c r="I84" s="305" t="s">
        <v>1119</v>
      </c>
      <c r="J84" s="305">
        <v>15</v>
      </c>
      <c r="K84" s="293"/>
    </row>
    <row r="85" s="1" customFormat="1" ht="15" customHeight="1">
      <c r="B85" s="304"/>
      <c r="C85" s="305" t="s">
        <v>1132</v>
      </c>
      <c r="D85" s="305"/>
      <c r="E85" s="305"/>
      <c r="F85" s="306" t="s">
        <v>1123</v>
      </c>
      <c r="G85" s="305"/>
      <c r="H85" s="305" t="s">
        <v>1133</v>
      </c>
      <c r="I85" s="305" t="s">
        <v>1119</v>
      </c>
      <c r="J85" s="305">
        <v>20</v>
      </c>
      <c r="K85" s="293"/>
    </row>
    <row r="86" s="1" customFormat="1" ht="15" customHeight="1">
      <c r="B86" s="304"/>
      <c r="C86" s="305" t="s">
        <v>1134</v>
      </c>
      <c r="D86" s="305"/>
      <c r="E86" s="305"/>
      <c r="F86" s="306" t="s">
        <v>1123</v>
      </c>
      <c r="G86" s="305"/>
      <c r="H86" s="305" t="s">
        <v>1135</v>
      </c>
      <c r="I86" s="305" t="s">
        <v>1119</v>
      </c>
      <c r="J86" s="305">
        <v>20</v>
      </c>
      <c r="K86" s="293"/>
    </row>
    <row r="87" s="1" customFormat="1" ht="15" customHeight="1">
      <c r="B87" s="304"/>
      <c r="C87" s="279" t="s">
        <v>1136</v>
      </c>
      <c r="D87" s="279"/>
      <c r="E87" s="279"/>
      <c r="F87" s="302" t="s">
        <v>1123</v>
      </c>
      <c r="G87" s="303"/>
      <c r="H87" s="279" t="s">
        <v>1137</v>
      </c>
      <c r="I87" s="279" t="s">
        <v>1119</v>
      </c>
      <c r="J87" s="279">
        <v>50</v>
      </c>
      <c r="K87" s="293"/>
    </row>
    <row r="88" s="1" customFormat="1" ht="15" customHeight="1">
      <c r="B88" s="304"/>
      <c r="C88" s="279" t="s">
        <v>1138</v>
      </c>
      <c r="D88" s="279"/>
      <c r="E88" s="279"/>
      <c r="F88" s="302" t="s">
        <v>1123</v>
      </c>
      <c r="G88" s="303"/>
      <c r="H88" s="279" t="s">
        <v>1139</v>
      </c>
      <c r="I88" s="279" t="s">
        <v>1119</v>
      </c>
      <c r="J88" s="279">
        <v>20</v>
      </c>
      <c r="K88" s="293"/>
    </row>
    <row r="89" s="1" customFormat="1" ht="15" customHeight="1">
      <c r="B89" s="304"/>
      <c r="C89" s="279" t="s">
        <v>1140</v>
      </c>
      <c r="D89" s="279"/>
      <c r="E89" s="279"/>
      <c r="F89" s="302" t="s">
        <v>1123</v>
      </c>
      <c r="G89" s="303"/>
      <c r="H89" s="279" t="s">
        <v>1141</v>
      </c>
      <c r="I89" s="279" t="s">
        <v>1119</v>
      </c>
      <c r="J89" s="279">
        <v>20</v>
      </c>
      <c r="K89" s="293"/>
    </row>
    <row r="90" s="1" customFormat="1" ht="15" customHeight="1">
      <c r="B90" s="304"/>
      <c r="C90" s="279" t="s">
        <v>1142</v>
      </c>
      <c r="D90" s="279"/>
      <c r="E90" s="279"/>
      <c r="F90" s="302" t="s">
        <v>1123</v>
      </c>
      <c r="G90" s="303"/>
      <c r="H90" s="279" t="s">
        <v>1143</v>
      </c>
      <c r="I90" s="279" t="s">
        <v>1119</v>
      </c>
      <c r="J90" s="279">
        <v>50</v>
      </c>
      <c r="K90" s="293"/>
    </row>
    <row r="91" s="1" customFormat="1" ht="15" customHeight="1">
      <c r="B91" s="304"/>
      <c r="C91" s="279" t="s">
        <v>1144</v>
      </c>
      <c r="D91" s="279"/>
      <c r="E91" s="279"/>
      <c r="F91" s="302" t="s">
        <v>1123</v>
      </c>
      <c r="G91" s="303"/>
      <c r="H91" s="279" t="s">
        <v>1144</v>
      </c>
      <c r="I91" s="279" t="s">
        <v>1119</v>
      </c>
      <c r="J91" s="279">
        <v>50</v>
      </c>
      <c r="K91" s="293"/>
    </row>
    <row r="92" s="1" customFormat="1" ht="15" customHeight="1">
      <c r="B92" s="304"/>
      <c r="C92" s="279" t="s">
        <v>1145</v>
      </c>
      <c r="D92" s="279"/>
      <c r="E92" s="279"/>
      <c r="F92" s="302" t="s">
        <v>1123</v>
      </c>
      <c r="G92" s="303"/>
      <c r="H92" s="279" t="s">
        <v>1146</v>
      </c>
      <c r="I92" s="279" t="s">
        <v>1119</v>
      </c>
      <c r="J92" s="279">
        <v>255</v>
      </c>
      <c r="K92" s="293"/>
    </row>
    <row r="93" s="1" customFormat="1" ht="15" customHeight="1">
      <c r="B93" s="304"/>
      <c r="C93" s="279" t="s">
        <v>1147</v>
      </c>
      <c r="D93" s="279"/>
      <c r="E93" s="279"/>
      <c r="F93" s="302" t="s">
        <v>1117</v>
      </c>
      <c r="G93" s="303"/>
      <c r="H93" s="279" t="s">
        <v>1148</v>
      </c>
      <c r="I93" s="279" t="s">
        <v>1149</v>
      </c>
      <c r="J93" s="279"/>
      <c r="K93" s="293"/>
    </row>
    <row r="94" s="1" customFormat="1" ht="15" customHeight="1">
      <c r="B94" s="304"/>
      <c r="C94" s="279" t="s">
        <v>1150</v>
      </c>
      <c r="D94" s="279"/>
      <c r="E94" s="279"/>
      <c r="F94" s="302" t="s">
        <v>1117</v>
      </c>
      <c r="G94" s="303"/>
      <c r="H94" s="279" t="s">
        <v>1151</v>
      </c>
      <c r="I94" s="279" t="s">
        <v>1152</v>
      </c>
      <c r="J94" s="279"/>
      <c r="K94" s="293"/>
    </row>
    <row r="95" s="1" customFormat="1" ht="15" customHeight="1">
      <c r="B95" s="304"/>
      <c r="C95" s="279" t="s">
        <v>1153</v>
      </c>
      <c r="D95" s="279"/>
      <c r="E95" s="279"/>
      <c r="F95" s="302" t="s">
        <v>1117</v>
      </c>
      <c r="G95" s="303"/>
      <c r="H95" s="279" t="s">
        <v>1153</v>
      </c>
      <c r="I95" s="279" t="s">
        <v>1152</v>
      </c>
      <c r="J95" s="279"/>
      <c r="K95" s="293"/>
    </row>
    <row r="96" s="1" customFormat="1" ht="15" customHeight="1">
      <c r="B96" s="304"/>
      <c r="C96" s="279" t="s">
        <v>39</v>
      </c>
      <c r="D96" s="279"/>
      <c r="E96" s="279"/>
      <c r="F96" s="302" t="s">
        <v>1117</v>
      </c>
      <c r="G96" s="303"/>
      <c r="H96" s="279" t="s">
        <v>1154</v>
      </c>
      <c r="I96" s="279" t="s">
        <v>1152</v>
      </c>
      <c r="J96" s="279"/>
      <c r="K96" s="293"/>
    </row>
    <row r="97" s="1" customFormat="1" ht="15" customHeight="1">
      <c r="B97" s="304"/>
      <c r="C97" s="279" t="s">
        <v>49</v>
      </c>
      <c r="D97" s="279"/>
      <c r="E97" s="279"/>
      <c r="F97" s="302" t="s">
        <v>1117</v>
      </c>
      <c r="G97" s="303"/>
      <c r="H97" s="279" t="s">
        <v>1155</v>
      </c>
      <c r="I97" s="279" t="s">
        <v>1152</v>
      </c>
      <c r="J97" s="279"/>
      <c r="K97" s="293"/>
    </row>
    <row r="98" s="1" customFormat="1" ht="15" customHeight="1">
      <c r="B98" s="307"/>
      <c r="C98" s="308"/>
      <c r="D98" s="308"/>
      <c r="E98" s="308"/>
      <c r="F98" s="308"/>
      <c r="G98" s="308"/>
      <c r="H98" s="308"/>
      <c r="I98" s="308"/>
      <c r="J98" s="308"/>
      <c r="K98" s="309"/>
    </row>
    <row r="99" s="1" customFormat="1" ht="18.75" customHeight="1">
      <c r="B99" s="310"/>
      <c r="C99" s="311"/>
      <c r="D99" s="311"/>
      <c r="E99" s="311"/>
      <c r="F99" s="311"/>
      <c r="G99" s="311"/>
      <c r="H99" s="311"/>
      <c r="I99" s="311"/>
      <c r="J99" s="311"/>
      <c r="K99" s="310"/>
    </row>
    <row r="100" s="1" customFormat="1" ht="18.75" customHeight="1">
      <c r="B100" s="287"/>
      <c r="C100" s="287"/>
      <c r="D100" s="287"/>
      <c r="E100" s="287"/>
      <c r="F100" s="287"/>
      <c r="G100" s="287"/>
      <c r="H100" s="287"/>
      <c r="I100" s="287"/>
      <c r="J100" s="287"/>
      <c r="K100" s="287"/>
    </row>
    <row r="101" s="1" customFormat="1" ht="7.5" customHeight="1">
      <c r="B101" s="288"/>
      <c r="C101" s="289"/>
      <c r="D101" s="289"/>
      <c r="E101" s="289"/>
      <c r="F101" s="289"/>
      <c r="G101" s="289"/>
      <c r="H101" s="289"/>
      <c r="I101" s="289"/>
      <c r="J101" s="289"/>
      <c r="K101" s="290"/>
    </row>
    <row r="102" s="1" customFormat="1" ht="45" customHeight="1">
      <c r="B102" s="291"/>
      <c r="C102" s="292" t="s">
        <v>1156</v>
      </c>
      <c r="D102" s="292"/>
      <c r="E102" s="292"/>
      <c r="F102" s="292"/>
      <c r="G102" s="292"/>
      <c r="H102" s="292"/>
      <c r="I102" s="292"/>
      <c r="J102" s="292"/>
      <c r="K102" s="293"/>
    </row>
    <row r="103" s="1" customFormat="1" ht="17.25" customHeight="1">
      <c r="B103" s="291"/>
      <c r="C103" s="294" t="s">
        <v>1111</v>
      </c>
      <c r="D103" s="294"/>
      <c r="E103" s="294"/>
      <c r="F103" s="294" t="s">
        <v>1112</v>
      </c>
      <c r="G103" s="295"/>
      <c r="H103" s="294" t="s">
        <v>55</v>
      </c>
      <c r="I103" s="294" t="s">
        <v>58</v>
      </c>
      <c r="J103" s="294" t="s">
        <v>1113</v>
      </c>
      <c r="K103" s="293"/>
    </row>
    <row r="104" s="1" customFormat="1" ht="17.25" customHeight="1">
      <c r="B104" s="291"/>
      <c r="C104" s="296" t="s">
        <v>1114</v>
      </c>
      <c r="D104" s="296"/>
      <c r="E104" s="296"/>
      <c r="F104" s="297" t="s">
        <v>1115</v>
      </c>
      <c r="G104" s="298"/>
      <c r="H104" s="296"/>
      <c r="I104" s="296"/>
      <c r="J104" s="296" t="s">
        <v>1116</v>
      </c>
      <c r="K104" s="293"/>
    </row>
    <row r="105" s="1" customFormat="1" ht="5.25" customHeight="1">
      <c r="B105" s="291"/>
      <c r="C105" s="294"/>
      <c r="D105" s="294"/>
      <c r="E105" s="294"/>
      <c r="F105" s="294"/>
      <c r="G105" s="312"/>
      <c r="H105" s="294"/>
      <c r="I105" s="294"/>
      <c r="J105" s="294"/>
      <c r="K105" s="293"/>
    </row>
    <row r="106" s="1" customFormat="1" ht="15" customHeight="1">
      <c r="B106" s="291"/>
      <c r="C106" s="279" t="s">
        <v>54</v>
      </c>
      <c r="D106" s="301"/>
      <c r="E106" s="301"/>
      <c r="F106" s="302" t="s">
        <v>1117</v>
      </c>
      <c r="G106" s="279"/>
      <c r="H106" s="279" t="s">
        <v>1157</v>
      </c>
      <c r="I106" s="279" t="s">
        <v>1119</v>
      </c>
      <c r="J106" s="279">
        <v>20</v>
      </c>
      <c r="K106" s="293"/>
    </row>
    <row r="107" s="1" customFormat="1" ht="15" customHeight="1">
      <c r="B107" s="291"/>
      <c r="C107" s="279" t="s">
        <v>1120</v>
      </c>
      <c r="D107" s="279"/>
      <c r="E107" s="279"/>
      <c r="F107" s="302" t="s">
        <v>1117</v>
      </c>
      <c r="G107" s="279"/>
      <c r="H107" s="279" t="s">
        <v>1157</v>
      </c>
      <c r="I107" s="279" t="s">
        <v>1119</v>
      </c>
      <c r="J107" s="279">
        <v>120</v>
      </c>
      <c r="K107" s="293"/>
    </row>
    <row r="108" s="1" customFormat="1" ht="15" customHeight="1">
      <c r="B108" s="304"/>
      <c r="C108" s="279" t="s">
        <v>1122</v>
      </c>
      <c r="D108" s="279"/>
      <c r="E108" s="279"/>
      <c r="F108" s="302" t="s">
        <v>1123</v>
      </c>
      <c r="G108" s="279"/>
      <c r="H108" s="279" t="s">
        <v>1157</v>
      </c>
      <c r="I108" s="279" t="s">
        <v>1119</v>
      </c>
      <c r="J108" s="279">
        <v>50</v>
      </c>
      <c r="K108" s="293"/>
    </row>
    <row r="109" s="1" customFormat="1" ht="15" customHeight="1">
      <c r="B109" s="304"/>
      <c r="C109" s="279" t="s">
        <v>1125</v>
      </c>
      <c r="D109" s="279"/>
      <c r="E109" s="279"/>
      <c r="F109" s="302" t="s">
        <v>1117</v>
      </c>
      <c r="G109" s="279"/>
      <c r="H109" s="279" t="s">
        <v>1157</v>
      </c>
      <c r="I109" s="279" t="s">
        <v>1127</v>
      </c>
      <c r="J109" s="279"/>
      <c r="K109" s="293"/>
    </row>
    <row r="110" s="1" customFormat="1" ht="15" customHeight="1">
      <c r="B110" s="304"/>
      <c r="C110" s="279" t="s">
        <v>1136</v>
      </c>
      <c r="D110" s="279"/>
      <c r="E110" s="279"/>
      <c r="F110" s="302" t="s">
        <v>1123</v>
      </c>
      <c r="G110" s="279"/>
      <c r="H110" s="279" t="s">
        <v>1157</v>
      </c>
      <c r="I110" s="279" t="s">
        <v>1119</v>
      </c>
      <c r="J110" s="279">
        <v>50</v>
      </c>
      <c r="K110" s="293"/>
    </row>
    <row r="111" s="1" customFormat="1" ht="15" customHeight="1">
      <c r="B111" s="304"/>
      <c r="C111" s="279" t="s">
        <v>1144</v>
      </c>
      <c r="D111" s="279"/>
      <c r="E111" s="279"/>
      <c r="F111" s="302" t="s">
        <v>1123</v>
      </c>
      <c r="G111" s="279"/>
      <c r="H111" s="279" t="s">
        <v>1157</v>
      </c>
      <c r="I111" s="279" t="s">
        <v>1119</v>
      </c>
      <c r="J111" s="279">
        <v>50</v>
      </c>
      <c r="K111" s="293"/>
    </row>
    <row r="112" s="1" customFormat="1" ht="15" customHeight="1">
      <c r="B112" s="304"/>
      <c r="C112" s="279" t="s">
        <v>1142</v>
      </c>
      <c r="D112" s="279"/>
      <c r="E112" s="279"/>
      <c r="F112" s="302" t="s">
        <v>1123</v>
      </c>
      <c r="G112" s="279"/>
      <c r="H112" s="279" t="s">
        <v>1157</v>
      </c>
      <c r="I112" s="279" t="s">
        <v>1119</v>
      </c>
      <c r="J112" s="279">
        <v>50</v>
      </c>
      <c r="K112" s="293"/>
    </row>
    <row r="113" s="1" customFormat="1" ht="15" customHeight="1">
      <c r="B113" s="304"/>
      <c r="C113" s="279" t="s">
        <v>54</v>
      </c>
      <c r="D113" s="279"/>
      <c r="E113" s="279"/>
      <c r="F113" s="302" t="s">
        <v>1117</v>
      </c>
      <c r="G113" s="279"/>
      <c r="H113" s="279" t="s">
        <v>1158</v>
      </c>
      <c r="I113" s="279" t="s">
        <v>1119</v>
      </c>
      <c r="J113" s="279">
        <v>20</v>
      </c>
      <c r="K113" s="293"/>
    </row>
    <row r="114" s="1" customFormat="1" ht="15" customHeight="1">
      <c r="B114" s="304"/>
      <c r="C114" s="279" t="s">
        <v>1159</v>
      </c>
      <c r="D114" s="279"/>
      <c r="E114" s="279"/>
      <c r="F114" s="302" t="s">
        <v>1117</v>
      </c>
      <c r="G114" s="279"/>
      <c r="H114" s="279" t="s">
        <v>1160</v>
      </c>
      <c r="I114" s="279" t="s">
        <v>1119</v>
      </c>
      <c r="J114" s="279">
        <v>120</v>
      </c>
      <c r="K114" s="293"/>
    </row>
    <row r="115" s="1" customFormat="1" ht="15" customHeight="1">
      <c r="B115" s="304"/>
      <c r="C115" s="279" t="s">
        <v>39</v>
      </c>
      <c r="D115" s="279"/>
      <c r="E115" s="279"/>
      <c r="F115" s="302" t="s">
        <v>1117</v>
      </c>
      <c r="G115" s="279"/>
      <c r="H115" s="279" t="s">
        <v>1161</v>
      </c>
      <c r="I115" s="279" t="s">
        <v>1152</v>
      </c>
      <c r="J115" s="279"/>
      <c r="K115" s="293"/>
    </row>
    <row r="116" s="1" customFormat="1" ht="15" customHeight="1">
      <c r="B116" s="304"/>
      <c r="C116" s="279" t="s">
        <v>49</v>
      </c>
      <c r="D116" s="279"/>
      <c r="E116" s="279"/>
      <c r="F116" s="302" t="s">
        <v>1117</v>
      </c>
      <c r="G116" s="279"/>
      <c r="H116" s="279" t="s">
        <v>1162</v>
      </c>
      <c r="I116" s="279" t="s">
        <v>1152</v>
      </c>
      <c r="J116" s="279"/>
      <c r="K116" s="293"/>
    </row>
    <row r="117" s="1" customFormat="1" ht="15" customHeight="1">
      <c r="B117" s="304"/>
      <c r="C117" s="279" t="s">
        <v>58</v>
      </c>
      <c r="D117" s="279"/>
      <c r="E117" s="279"/>
      <c r="F117" s="302" t="s">
        <v>1117</v>
      </c>
      <c r="G117" s="279"/>
      <c r="H117" s="279" t="s">
        <v>1163</v>
      </c>
      <c r="I117" s="279" t="s">
        <v>1164</v>
      </c>
      <c r="J117" s="279"/>
      <c r="K117" s="293"/>
    </row>
    <row r="118" s="1" customFormat="1" ht="15" customHeight="1">
      <c r="B118" s="307"/>
      <c r="C118" s="313"/>
      <c r="D118" s="313"/>
      <c r="E118" s="313"/>
      <c r="F118" s="313"/>
      <c r="G118" s="313"/>
      <c r="H118" s="313"/>
      <c r="I118" s="313"/>
      <c r="J118" s="313"/>
      <c r="K118" s="309"/>
    </row>
    <row r="119" s="1" customFormat="1" ht="18.75" customHeight="1">
      <c r="B119" s="314"/>
      <c r="C119" s="315"/>
      <c r="D119" s="315"/>
      <c r="E119" s="315"/>
      <c r="F119" s="316"/>
      <c r="G119" s="315"/>
      <c r="H119" s="315"/>
      <c r="I119" s="315"/>
      <c r="J119" s="315"/>
      <c r="K119" s="314"/>
    </row>
    <row r="120" s="1" customFormat="1" ht="18.75" customHeight="1">
      <c r="B120" s="287"/>
      <c r="C120" s="287"/>
      <c r="D120" s="287"/>
      <c r="E120" s="287"/>
      <c r="F120" s="287"/>
      <c r="G120" s="287"/>
      <c r="H120" s="287"/>
      <c r="I120" s="287"/>
      <c r="J120" s="287"/>
      <c r="K120" s="287"/>
    </row>
    <row r="121" s="1" customFormat="1" ht="7.5" customHeight="1">
      <c r="B121" s="317"/>
      <c r="C121" s="318"/>
      <c r="D121" s="318"/>
      <c r="E121" s="318"/>
      <c r="F121" s="318"/>
      <c r="G121" s="318"/>
      <c r="H121" s="318"/>
      <c r="I121" s="318"/>
      <c r="J121" s="318"/>
      <c r="K121" s="319"/>
    </row>
    <row r="122" s="1" customFormat="1" ht="45" customHeight="1">
      <c r="B122" s="320"/>
      <c r="C122" s="270" t="s">
        <v>1165</v>
      </c>
      <c r="D122" s="270"/>
      <c r="E122" s="270"/>
      <c r="F122" s="270"/>
      <c r="G122" s="270"/>
      <c r="H122" s="270"/>
      <c r="I122" s="270"/>
      <c r="J122" s="270"/>
      <c r="K122" s="321"/>
    </row>
    <row r="123" s="1" customFormat="1" ht="17.25" customHeight="1">
      <c r="B123" s="322"/>
      <c r="C123" s="294" t="s">
        <v>1111</v>
      </c>
      <c r="D123" s="294"/>
      <c r="E123" s="294"/>
      <c r="F123" s="294" t="s">
        <v>1112</v>
      </c>
      <c r="G123" s="295"/>
      <c r="H123" s="294" t="s">
        <v>55</v>
      </c>
      <c r="I123" s="294" t="s">
        <v>58</v>
      </c>
      <c r="J123" s="294" t="s">
        <v>1113</v>
      </c>
      <c r="K123" s="323"/>
    </row>
    <row r="124" s="1" customFormat="1" ht="17.25" customHeight="1">
      <c r="B124" s="322"/>
      <c r="C124" s="296" t="s">
        <v>1114</v>
      </c>
      <c r="D124" s="296"/>
      <c r="E124" s="296"/>
      <c r="F124" s="297" t="s">
        <v>1115</v>
      </c>
      <c r="G124" s="298"/>
      <c r="H124" s="296"/>
      <c r="I124" s="296"/>
      <c r="J124" s="296" t="s">
        <v>1116</v>
      </c>
      <c r="K124" s="323"/>
    </row>
    <row r="125" s="1" customFormat="1" ht="5.25" customHeight="1">
      <c r="B125" s="324"/>
      <c r="C125" s="299"/>
      <c r="D125" s="299"/>
      <c r="E125" s="299"/>
      <c r="F125" s="299"/>
      <c r="G125" s="325"/>
      <c r="H125" s="299"/>
      <c r="I125" s="299"/>
      <c r="J125" s="299"/>
      <c r="K125" s="326"/>
    </row>
    <row r="126" s="1" customFormat="1" ht="15" customHeight="1">
      <c r="B126" s="324"/>
      <c r="C126" s="279" t="s">
        <v>1120</v>
      </c>
      <c r="D126" s="301"/>
      <c r="E126" s="301"/>
      <c r="F126" s="302" t="s">
        <v>1117</v>
      </c>
      <c r="G126" s="279"/>
      <c r="H126" s="279" t="s">
        <v>1157</v>
      </c>
      <c r="I126" s="279" t="s">
        <v>1119</v>
      </c>
      <c r="J126" s="279">
        <v>120</v>
      </c>
      <c r="K126" s="327"/>
    </row>
    <row r="127" s="1" customFormat="1" ht="15" customHeight="1">
      <c r="B127" s="324"/>
      <c r="C127" s="279" t="s">
        <v>1166</v>
      </c>
      <c r="D127" s="279"/>
      <c r="E127" s="279"/>
      <c r="F127" s="302" t="s">
        <v>1117</v>
      </c>
      <c r="G127" s="279"/>
      <c r="H127" s="279" t="s">
        <v>1167</v>
      </c>
      <c r="I127" s="279" t="s">
        <v>1119</v>
      </c>
      <c r="J127" s="279" t="s">
        <v>1168</v>
      </c>
      <c r="K127" s="327"/>
    </row>
    <row r="128" s="1" customFormat="1" ht="15" customHeight="1">
      <c r="B128" s="324"/>
      <c r="C128" s="279" t="s">
        <v>1065</v>
      </c>
      <c r="D128" s="279"/>
      <c r="E128" s="279"/>
      <c r="F128" s="302" t="s">
        <v>1117</v>
      </c>
      <c r="G128" s="279"/>
      <c r="H128" s="279" t="s">
        <v>1169</v>
      </c>
      <c r="I128" s="279" t="s">
        <v>1119</v>
      </c>
      <c r="J128" s="279" t="s">
        <v>1168</v>
      </c>
      <c r="K128" s="327"/>
    </row>
    <row r="129" s="1" customFormat="1" ht="15" customHeight="1">
      <c r="B129" s="324"/>
      <c r="C129" s="279" t="s">
        <v>1128</v>
      </c>
      <c r="D129" s="279"/>
      <c r="E129" s="279"/>
      <c r="F129" s="302" t="s">
        <v>1123</v>
      </c>
      <c r="G129" s="279"/>
      <c r="H129" s="279" t="s">
        <v>1129</v>
      </c>
      <c r="I129" s="279" t="s">
        <v>1119</v>
      </c>
      <c r="J129" s="279">
        <v>15</v>
      </c>
      <c r="K129" s="327"/>
    </row>
    <row r="130" s="1" customFormat="1" ht="15" customHeight="1">
      <c r="B130" s="324"/>
      <c r="C130" s="305" t="s">
        <v>1130</v>
      </c>
      <c r="D130" s="305"/>
      <c r="E130" s="305"/>
      <c r="F130" s="306" t="s">
        <v>1123</v>
      </c>
      <c r="G130" s="305"/>
      <c r="H130" s="305" t="s">
        <v>1131</v>
      </c>
      <c r="I130" s="305" t="s">
        <v>1119</v>
      </c>
      <c r="J130" s="305">
        <v>15</v>
      </c>
      <c r="K130" s="327"/>
    </row>
    <row r="131" s="1" customFormat="1" ht="15" customHeight="1">
      <c r="B131" s="324"/>
      <c r="C131" s="305" t="s">
        <v>1132</v>
      </c>
      <c r="D131" s="305"/>
      <c r="E131" s="305"/>
      <c r="F131" s="306" t="s">
        <v>1123</v>
      </c>
      <c r="G131" s="305"/>
      <c r="H131" s="305" t="s">
        <v>1133</v>
      </c>
      <c r="I131" s="305" t="s">
        <v>1119</v>
      </c>
      <c r="J131" s="305">
        <v>20</v>
      </c>
      <c r="K131" s="327"/>
    </row>
    <row r="132" s="1" customFormat="1" ht="15" customHeight="1">
      <c r="B132" s="324"/>
      <c r="C132" s="305" t="s">
        <v>1134</v>
      </c>
      <c r="D132" s="305"/>
      <c r="E132" s="305"/>
      <c r="F132" s="306" t="s">
        <v>1123</v>
      </c>
      <c r="G132" s="305"/>
      <c r="H132" s="305" t="s">
        <v>1135</v>
      </c>
      <c r="I132" s="305" t="s">
        <v>1119</v>
      </c>
      <c r="J132" s="305">
        <v>20</v>
      </c>
      <c r="K132" s="327"/>
    </row>
    <row r="133" s="1" customFormat="1" ht="15" customHeight="1">
      <c r="B133" s="324"/>
      <c r="C133" s="279" t="s">
        <v>1122</v>
      </c>
      <c r="D133" s="279"/>
      <c r="E133" s="279"/>
      <c r="F133" s="302" t="s">
        <v>1123</v>
      </c>
      <c r="G133" s="279"/>
      <c r="H133" s="279" t="s">
        <v>1157</v>
      </c>
      <c r="I133" s="279" t="s">
        <v>1119</v>
      </c>
      <c r="J133" s="279">
        <v>50</v>
      </c>
      <c r="K133" s="327"/>
    </row>
    <row r="134" s="1" customFormat="1" ht="15" customHeight="1">
      <c r="B134" s="324"/>
      <c r="C134" s="279" t="s">
        <v>1136</v>
      </c>
      <c r="D134" s="279"/>
      <c r="E134" s="279"/>
      <c r="F134" s="302" t="s">
        <v>1123</v>
      </c>
      <c r="G134" s="279"/>
      <c r="H134" s="279" t="s">
        <v>1157</v>
      </c>
      <c r="I134" s="279" t="s">
        <v>1119</v>
      </c>
      <c r="J134" s="279">
        <v>50</v>
      </c>
      <c r="K134" s="327"/>
    </row>
    <row r="135" s="1" customFormat="1" ht="15" customHeight="1">
      <c r="B135" s="324"/>
      <c r="C135" s="279" t="s">
        <v>1142</v>
      </c>
      <c r="D135" s="279"/>
      <c r="E135" s="279"/>
      <c r="F135" s="302" t="s">
        <v>1123</v>
      </c>
      <c r="G135" s="279"/>
      <c r="H135" s="279" t="s">
        <v>1157</v>
      </c>
      <c r="I135" s="279" t="s">
        <v>1119</v>
      </c>
      <c r="J135" s="279">
        <v>50</v>
      </c>
      <c r="K135" s="327"/>
    </row>
    <row r="136" s="1" customFormat="1" ht="15" customHeight="1">
      <c r="B136" s="324"/>
      <c r="C136" s="279" t="s">
        <v>1144</v>
      </c>
      <c r="D136" s="279"/>
      <c r="E136" s="279"/>
      <c r="F136" s="302" t="s">
        <v>1123</v>
      </c>
      <c r="G136" s="279"/>
      <c r="H136" s="279" t="s">
        <v>1157</v>
      </c>
      <c r="I136" s="279" t="s">
        <v>1119</v>
      </c>
      <c r="J136" s="279">
        <v>50</v>
      </c>
      <c r="K136" s="327"/>
    </row>
    <row r="137" s="1" customFormat="1" ht="15" customHeight="1">
      <c r="B137" s="324"/>
      <c r="C137" s="279" t="s">
        <v>1145</v>
      </c>
      <c r="D137" s="279"/>
      <c r="E137" s="279"/>
      <c r="F137" s="302" t="s">
        <v>1123</v>
      </c>
      <c r="G137" s="279"/>
      <c r="H137" s="279" t="s">
        <v>1170</v>
      </c>
      <c r="I137" s="279" t="s">
        <v>1119</v>
      </c>
      <c r="J137" s="279">
        <v>255</v>
      </c>
      <c r="K137" s="327"/>
    </row>
    <row r="138" s="1" customFormat="1" ht="15" customHeight="1">
      <c r="B138" s="324"/>
      <c r="C138" s="279" t="s">
        <v>1147</v>
      </c>
      <c r="D138" s="279"/>
      <c r="E138" s="279"/>
      <c r="F138" s="302" t="s">
        <v>1117</v>
      </c>
      <c r="G138" s="279"/>
      <c r="H138" s="279" t="s">
        <v>1171</v>
      </c>
      <c r="I138" s="279" t="s">
        <v>1149</v>
      </c>
      <c r="J138" s="279"/>
      <c r="K138" s="327"/>
    </row>
    <row r="139" s="1" customFormat="1" ht="15" customHeight="1">
      <c r="B139" s="324"/>
      <c r="C139" s="279" t="s">
        <v>1150</v>
      </c>
      <c r="D139" s="279"/>
      <c r="E139" s="279"/>
      <c r="F139" s="302" t="s">
        <v>1117</v>
      </c>
      <c r="G139" s="279"/>
      <c r="H139" s="279" t="s">
        <v>1172</v>
      </c>
      <c r="I139" s="279" t="s">
        <v>1152</v>
      </c>
      <c r="J139" s="279"/>
      <c r="K139" s="327"/>
    </row>
    <row r="140" s="1" customFormat="1" ht="15" customHeight="1">
      <c r="B140" s="324"/>
      <c r="C140" s="279" t="s">
        <v>1153</v>
      </c>
      <c r="D140" s="279"/>
      <c r="E140" s="279"/>
      <c r="F140" s="302" t="s">
        <v>1117</v>
      </c>
      <c r="G140" s="279"/>
      <c r="H140" s="279" t="s">
        <v>1153</v>
      </c>
      <c r="I140" s="279" t="s">
        <v>1152</v>
      </c>
      <c r="J140" s="279"/>
      <c r="K140" s="327"/>
    </row>
    <row r="141" s="1" customFormat="1" ht="15" customHeight="1">
      <c r="B141" s="324"/>
      <c r="C141" s="279" t="s">
        <v>39</v>
      </c>
      <c r="D141" s="279"/>
      <c r="E141" s="279"/>
      <c r="F141" s="302" t="s">
        <v>1117</v>
      </c>
      <c r="G141" s="279"/>
      <c r="H141" s="279" t="s">
        <v>1173</v>
      </c>
      <c r="I141" s="279" t="s">
        <v>1152</v>
      </c>
      <c r="J141" s="279"/>
      <c r="K141" s="327"/>
    </row>
    <row r="142" s="1" customFormat="1" ht="15" customHeight="1">
      <c r="B142" s="324"/>
      <c r="C142" s="279" t="s">
        <v>1174</v>
      </c>
      <c r="D142" s="279"/>
      <c r="E142" s="279"/>
      <c r="F142" s="302" t="s">
        <v>1117</v>
      </c>
      <c r="G142" s="279"/>
      <c r="H142" s="279" t="s">
        <v>1175</v>
      </c>
      <c r="I142" s="279" t="s">
        <v>1152</v>
      </c>
      <c r="J142" s="279"/>
      <c r="K142" s="327"/>
    </row>
    <row r="143" s="1" customFormat="1" ht="15" customHeight="1">
      <c r="B143" s="328"/>
      <c r="C143" s="329"/>
      <c r="D143" s="329"/>
      <c r="E143" s="329"/>
      <c r="F143" s="329"/>
      <c r="G143" s="329"/>
      <c r="H143" s="329"/>
      <c r="I143" s="329"/>
      <c r="J143" s="329"/>
      <c r="K143" s="330"/>
    </row>
    <row r="144" s="1" customFormat="1" ht="18.75" customHeight="1">
      <c r="B144" s="315"/>
      <c r="C144" s="315"/>
      <c r="D144" s="315"/>
      <c r="E144" s="315"/>
      <c r="F144" s="316"/>
      <c r="G144" s="315"/>
      <c r="H144" s="315"/>
      <c r="I144" s="315"/>
      <c r="J144" s="315"/>
      <c r="K144" s="315"/>
    </row>
    <row r="145" s="1" customFormat="1" ht="18.75" customHeight="1">
      <c r="B145" s="287"/>
      <c r="C145" s="287"/>
      <c r="D145" s="287"/>
      <c r="E145" s="287"/>
      <c r="F145" s="287"/>
      <c r="G145" s="287"/>
      <c r="H145" s="287"/>
      <c r="I145" s="287"/>
      <c r="J145" s="287"/>
      <c r="K145" s="287"/>
    </row>
    <row r="146" s="1" customFormat="1" ht="7.5" customHeight="1">
      <c r="B146" s="288"/>
      <c r="C146" s="289"/>
      <c r="D146" s="289"/>
      <c r="E146" s="289"/>
      <c r="F146" s="289"/>
      <c r="G146" s="289"/>
      <c r="H146" s="289"/>
      <c r="I146" s="289"/>
      <c r="J146" s="289"/>
      <c r="K146" s="290"/>
    </row>
    <row r="147" s="1" customFormat="1" ht="45" customHeight="1">
      <c r="B147" s="291"/>
      <c r="C147" s="292" t="s">
        <v>1176</v>
      </c>
      <c r="D147" s="292"/>
      <c r="E147" s="292"/>
      <c r="F147" s="292"/>
      <c r="G147" s="292"/>
      <c r="H147" s="292"/>
      <c r="I147" s="292"/>
      <c r="J147" s="292"/>
      <c r="K147" s="293"/>
    </row>
    <row r="148" s="1" customFormat="1" ht="17.25" customHeight="1">
      <c r="B148" s="291"/>
      <c r="C148" s="294" t="s">
        <v>1111</v>
      </c>
      <c r="D148" s="294"/>
      <c r="E148" s="294"/>
      <c r="F148" s="294" t="s">
        <v>1112</v>
      </c>
      <c r="G148" s="295"/>
      <c r="H148" s="294" t="s">
        <v>55</v>
      </c>
      <c r="I148" s="294" t="s">
        <v>58</v>
      </c>
      <c r="J148" s="294" t="s">
        <v>1113</v>
      </c>
      <c r="K148" s="293"/>
    </row>
    <row r="149" s="1" customFormat="1" ht="17.25" customHeight="1">
      <c r="B149" s="291"/>
      <c r="C149" s="296" t="s">
        <v>1114</v>
      </c>
      <c r="D149" s="296"/>
      <c r="E149" s="296"/>
      <c r="F149" s="297" t="s">
        <v>1115</v>
      </c>
      <c r="G149" s="298"/>
      <c r="H149" s="296"/>
      <c r="I149" s="296"/>
      <c r="J149" s="296" t="s">
        <v>1116</v>
      </c>
      <c r="K149" s="293"/>
    </row>
    <row r="150" s="1" customFormat="1" ht="5.25" customHeight="1">
      <c r="B150" s="304"/>
      <c r="C150" s="299"/>
      <c r="D150" s="299"/>
      <c r="E150" s="299"/>
      <c r="F150" s="299"/>
      <c r="G150" s="300"/>
      <c r="H150" s="299"/>
      <c r="I150" s="299"/>
      <c r="J150" s="299"/>
      <c r="K150" s="327"/>
    </row>
    <row r="151" s="1" customFormat="1" ht="15" customHeight="1">
      <c r="B151" s="304"/>
      <c r="C151" s="331" t="s">
        <v>1120</v>
      </c>
      <c r="D151" s="279"/>
      <c r="E151" s="279"/>
      <c r="F151" s="332" t="s">
        <v>1117</v>
      </c>
      <c r="G151" s="279"/>
      <c r="H151" s="331" t="s">
        <v>1157</v>
      </c>
      <c r="I151" s="331" t="s">
        <v>1119</v>
      </c>
      <c r="J151" s="331">
        <v>120</v>
      </c>
      <c r="K151" s="327"/>
    </row>
    <row r="152" s="1" customFormat="1" ht="15" customHeight="1">
      <c r="B152" s="304"/>
      <c r="C152" s="331" t="s">
        <v>1166</v>
      </c>
      <c r="D152" s="279"/>
      <c r="E152" s="279"/>
      <c r="F152" s="332" t="s">
        <v>1117</v>
      </c>
      <c r="G152" s="279"/>
      <c r="H152" s="331" t="s">
        <v>1177</v>
      </c>
      <c r="I152" s="331" t="s">
        <v>1119</v>
      </c>
      <c r="J152" s="331" t="s">
        <v>1168</v>
      </c>
      <c r="K152" s="327"/>
    </row>
    <row r="153" s="1" customFormat="1" ht="15" customHeight="1">
      <c r="B153" s="304"/>
      <c r="C153" s="331" t="s">
        <v>1065</v>
      </c>
      <c r="D153" s="279"/>
      <c r="E153" s="279"/>
      <c r="F153" s="332" t="s">
        <v>1117</v>
      </c>
      <c r="G153" s="279"/>
      <c r="H153" s="331" t="s">
        <v>1178</v>
      </c>
      <c r="I153" s="331" t="s">
        <v>1119</v>
      </c>
      <c r="J153" s="331" t="s">
        <v>1168</v>
      </c>
      <c r="K153" s="327"/>
    </row>
    <row r="154" s="1" customFormat="1" ht="15" customHeight="1">
      <c r="B154" s="304"/>
      <c r="C154" s="331" t="s">
        <v>1122</v>
      </c>
      <c r="D154" s="279"/>
      <c r="E154" s="279"/>
      <c r="F154" s="332" t="s">
        <v>1123</v>
      </c>
      <c r="G154" s="279"/>
      <c r="H154" s="331" t="s">
        <v>1157</v>
      </c>
      <c r="I154" s="331" t="s">
        <v>1119</v>
      </c>
      <c r="J154" s="331">
        <v>50</v>
      </c>
      <c r="K154" s="327"/>
    </row>
    <row r="155" s="1" customFormat="1" ht="15" customHeight="1">
      <c r="B155" s="304"/>
      <c r="C155" s="331" t="s">
        <v>1125</v>
      </c>
      <c r="D155" s="279"/>
      <c r="E155" s="279"/>
      <c r="F155" s="332" t="s">
        <v>1117</v>
      </c>
      <c r="G155" s="279"/>
      <c r="H155" s="331" t="s">
        <v>1157</v>
      </c>
      <c r="I155" s="331" t="s">
        <v>1127</v>
      </c>
      <c r="J155" s="331"/>
      <c r="K155" s="327"/>
    </row>
    <row r="156" s="1" customFormat="1" ht="15" customHeight="1">
      <c r="B156" s="304"/>
      <c r="C156" s="331" t="s">
        <v>1136</v>
      </c>
      <c r="D156" s="279"/>
      <c r="E156" s="279"/>
      <c r="F156" s="332" t="s">
        <v>1123</v>
      </c>
      <c r="G156" s="279"/>
      <c r="H156" s="331" t="s">
        <v>1157</v>
      </c>
      <c r="I156" s="331" t="s">
        <v>1119</v>
      </c>
      <c r="J156" s="331">
        <v>50</v>
      </c>
      <c r="K156" s="327"/>
    </row>
    <row r="157" s="1" customFormat="1" ht="15" customHeight="1">
      <c r="B157" s="304"/>
      <c r="C157" s="331" t="s">
        <v>1144</v>
      </c>
      <c r="D157" s="279"/>
      <c r="E157" s="279"/>
      <c r="F157" s="332" t="s">
        <v>1123</v>
      </c>
      <c r="G157" s="279"/>
      <c r="H157" s="331" t="s">
        <v>1157</v>
      </c>
      <c r="I157" s="331" t="s">
        <v>1119</v>
      </c>
      <c r="J157" s="331">
        <v>50</v>
      </c>
      <c r="K157" s="327"/>
    </row>
    <row r="158" s="1" customFormat="1" ht="15" customHeight="1">
      <c r="B158" s="304"/>
      <c r="C158" s="331" t="s">
        <v>1142</v>
      </c>
      <c r="D158" s="279"/>
      <c r="E158" s="279"/>
      <c r="F158" s="332" t="s">
        <v>1123</v>
      </c>
      <c r="G158" s="279"/>
      <c r="H158" s="331" t="s">
        <v>1157</v>
      </c>
      <c r="I158" s="331" t="s">
        <v>1119</v>
      </c>
      <c r="J158" s="331">
        <v>50</v>
      </c>
      <c r="K158" s="327"/>
    </row>
    <row r="159" s="1" customFormat="1" ht="15" customHeight="1">
      <c r="B159" s="304"/>
      <c r="C159" s="331" t="s">
        <v>83</v>
      </c>
      <c r="D159" s="279"/>
      <c r="E159" s="279"/>
      <c r="F159" s="332" t="s">
        <v>1117</v>
      </c>
      <c r="G159" s="279"/>
      <c r="H159" s="331" t="s">
        <v>1179</v>
      </c>
      <c r="I159" s="331" t="s">
        <v>1119</v>
      </c>
      <c r="J159" s="331" t="s">
        <v>1180</v>
      </c>
      <c r="K159" s="327"/>
    </row>
    <row r="160" s="1" customFormat="1" ht="15" customHeight="1">
      <c r="B160" s="304"/>
      <c r="C160" s="331" t="s">
        <v>1181</v>
      </c>
      <c r="D160" s="279"/>
      <c r="E160" s="279"/>
      <c r="F160" s="332" t="s">
        <v>1117</v>
      </c>
      <c r="G160" s="279"/>
      <c r="H160" s="331" t="s">
        <v>1182</v>
      </c>
      <c r="I160" s="331" t="s">
        <v>1152</v>
      </c>
      <c r="J160" s="331"/>
      <c r="K160" s="327"/>
    </row>
    <row r="161" s="1" customFormat="1" ht="15" customHeight="1">
      <c r="B161" s="333"/>
      <c r="C161" s="334"/>
      <c r="D161" s="334"/>
      <c r="E161" s="334"/>
      <c r="F161" s="334"/>
      <c r="G161" s="334"/>
      <c r="H161" s="334"/>
      <c r="I161" s="334"/>
      <c r="J161" s="334"/>
      <c r="K161" s="335"/>
    </row>
    <row r="162" s="1" customFormat="1" ht="18.75" customHeight="1">
      <c r="B162" s="315"/>
      <c r="C162" s="325"/>
      <c r="D162" s="325"/>
      <c r="E162" s="325"/>
      <c r="F162" s="336"/>
      <c r="G162" s="325"/>
      <c r="H162" s="325"/>
      <c r="I162" s="325"/>
      <c r="J162" s="325"/>
      <c r="K162" s="315"/>
    </row>
    <row r="163" s="1" customFormat="1" ht="18.75" customHeight="1">
      <c r="B163" s="315"/>
      <c r="C163" s="325"/>
      <c r="D163" s="325"/>
      <c r="E163" s="325"/>
      <c r="F163" s="336"/>
      <c r="G163" s="325"/>
      <c r="H163" s="325"/>
      <c r="I163" s="325"/>
      <c r="J163" s="325"/>
      <c r="K163" s="315"/>
    </row>
    <row r="164" s="1" customFormat="1" ht="18.75" customHeight="1">
      <c r="B164" s="315"/>
      <c r="C164" s="325"/>
      <c r="D164" s="325"/>
      <c r="E164" s="325"/>
      <c r="F164" s="336"/>
      <c r="G164" s="325"/>
      <c r="H164" s="325"/>
      <c r="I164" s="325"/>
      <c r="J164" s="325"/>
      <c r="K164" s="315"/>
    </row>
    <row r="165" s="1" customFormat="1" ht="18.75" customHeight="1">
      <c r="B165" s="315"/>
      <c r="C165" s="325"/>
      <c r="D165" s="325"/>
      <c r="E165" s="325"/>
      <c r="F165" s="336"/>
      <c r="G165" s="325"/>
      <c r="H165" s="325"/>
      <c r="I165" s="325"/>
      <c r="J165" s="325"/>
      <c r="K165" s="315"/>
    </row>
    <row r="166" s="1" customFormat="1" ht="18.75" customHeight="1">
      <c r="B166" s="315"/>
      <c r="C166" s="325"/>
      <c r="D166" s="325"/>
      <c r="E166" s="325"/>
      <c r="F166" s="336"/>
      <c r="G166" s="325"/>
      <c r="H166" s="325"/>
      <c r="I166" s="325"/>
      <c r="J166" s="325"/>
      <c r="K166" s="315"/>
    </row>
    <row r="167" s="1" customFormat="1" ht="18.75" customHeight="1">
      <c r="B167" s="315"/>
      <c r="C167" s="325"/>
      <c r="D167" s="325"/>
      <c r="E167" s="325"/>
      <c r="F167" s="336"/>
      <c r="G167" s="325"/>
      <c r="H167" s="325"/>
      <c r="I167" s="325"/>
      <c r="J167" s="325"/>
      <c r="K167" s="315"/>
    </row>
    <row r="168" s="1" customFormat="1" ht="18.75" customHeight="1">
      <c r="B168" s="315"/>
      <c r="C168" s="325"/>
      <c r="D168" s="325"/>
      <c r="E168" s="325"/>
      <c r="F168" s="336"/>
      <c r="G168" s="325"/>
      <c r="H168" s="325"/>
      <c r="I168" s="325"/>
      <c r="J168" s="325"/>
      <c r="K168" s="315"/>
    </row>
    <row r="169" s="1" customFormat="1" ht="18.75" customHeight="1">
      <c r="B169" s="287"/>
      <c r="C169" s="287"/>
      <c r="D169" s="287"/>
      <c r="E169" s="287"/>
      <c r="F169" s="287"/>
      <c r="G169" s="287"/>
      <c r="H169" s="287"/>
      <c r="I169" s="287"/>
      <c r="J169" s="287"/>
      <c r="K169" s="287"/>
    </row>
    <row r="170" s="1" customFormat="1" ht="7.5" customHeight="1">
      <c r="B170" s="266"/>
      <c r="C170" s="267"/>
      <c r="D170" s="267"/>
      <c r="E170" s="267"/>
      <c r="F170" s="267"/>
      <c r="G170" s="267"/>
      <c r="H170" s="267"/>
      <c r="I170" s="267"/>
      <c r="J170" s="267"/>
      <c r="K170" s="268"/>
    </row>
    <row r="171" s="1" customFormat="1" ht="45" customHeight="1">
      <c r="B171" s="269"/>
      <c r="C171" s="270" t="s">
        <v>1183</v>
      </c>
      <c r="D171" s="270"/>
      <c r="E171" s="270"/>
      <c r="F171" s="270"/>
      <c r="G171" s="270"/>
      <c r="H171" s="270"/>
      <c r="I171" s="270"/>
      <c r="J171" s="270"/>
      <c r="K171" s="271"/>
    </row>
    <row r="172" s="1" customFormat="1" ht="17.25" customHeight="1">
      <c r="B172" s="269"/>
      <c r="C172" s="294" t="s">
        <v>1111</v>
      </c>
      <c r="D172" s="294"/>
      <c r="E172" s="294"/>
      <c r="F172" s="294" t="s">
        <v>1112</v>
      </c>
      <c r="G172" s="337"/>
      <c r="H172" s="338" t="s">
        <v>55</v>
      </c>
      <c r="I172" s="338" t="s">
        <v>58</v>
      </c>
      <c r="J172" s="294" t="s">
        <v>1113</v>
      </c>
      <c r="K172" s="271"/>
    </row>
    <row r="173" s="1" customFormat="1" ht="17.25" customHeight="1">
      <c r="B173" s="272"/>
      <c r="C173" s="296" t="s">
        <v>1114</v>
      </c>
      <c r="D173" s="296"/>
      <c r="E173" s="296"/>
      <c r="F173" s="297" t="s">
        <v>1115</v>
      </c>
      <c r="G173" s="339"/>
      <c r="H173" s="340"/>
      <c r="I173" s="340"/>
      <c r="J173" s="296" t="s">
        <v>1116</v>
      </c>
      <c r="K173" s="274"/>
    </row>
    <row r="174" s="1" customFormat="1" ht="5.25" customHeight="1">
      <c r="B174" s="304"/>
      <c r="C174" s="299"/>
      <c r="D174" s="299"/>
      <c r="E174" s="299"/>
      <c r="F174" s="299"/>
      <c r="G174" s="300"/>
      <c r="H174" s="299"/>
      <c r="I174" s="299"/>
      <c r="J174" s="299"/>
      <c r="K174" s="327"/>
    </row>
    <row r="175" s="1" customFormat="1" ht="15" customHeight="1">
      <c r="B175" s="304"/>
      <c r="C175" s="279" t="s">
        <v>1120</v>
      </c>
      <c r="D175" s="279"/>
      <c r="E175" s="279"/>
      <c r="F175" s="302" t="s">
        <v>1117</v>
      </c>
      <c r="G175" s="279"/>
      <c r="H175" s="279" t="s">
        <v>1157</v>
      </c>
      <c r="I175" s="279" t="s">
        <v>1119</v>
      </c>
      <c r="J175" s="279">
        <v>120</v>
      </c>
      <c r="K175" s="327"/>
    </row>
    <row r="176" s="1" customFormat="1" ht="15" customHeight="1">
      <c r="B176" s="304"/>
      <c r="C176" s="279" t="s">
        <v>1166</v>
      </c>
      <c r="D176" s="279"/>
      <c r="E176" s="279"/>
      <c r="F176" s="302" t="s">
        <v>1117</v>
      </c>
      <c r="G176" s="279"/>
      <c r="H176" s="279" t="s">
        <v>1167</v>
      </c>
      <c r="I176" s="279" t="s">
        <v>1119</v>
      </c>
      <c r="J176" s="279" t="s">
        <v>1168</v>
      </c>
      <c r="K176" s="327"/>
    </row>
    <row r="177" s="1" customFormat="1" ht="15" customHeight="1">
      <c r="B177" s="304"/>
      <c r="C177" s="279" t="s">
        <v>1065</v>
      </c>
      <c r="D177" s="279"/>
      <c r="E177" s="279"/>
      <c r="F177" s="302" t="s">
        <v>1117</v>
      </c>
      <c r="G177" s="279"/>
      <c r="H177" s="279" t="s">
        <v>1184</v>
      </c>
      <c r="I177" s="279" t="s">
        <v>1119</v>
      </c>
      <c r="J177" s="279" t="s">
        <v>1168</v>
      </c>
      <c r="K177" s="327"/>
    </row>
    <row r="178" s="1" customFormat="1" ht="15" customHeight="1">
      <c r="B178" s="304"/>
      <c r="C178" s="279" t="s">
        <v>1122</v>
      </c>
      <c r="D178" s="279"/>
      <c r="E178" s="279"/>
      <c r="F178" s="302" t="s">
        <v>1123</v>
      </c>
      <c r="G178" s="279"/>
      <c r="H178" s="279" t="s">
        <v>1184</v>
      </c>
      <c r="I178" s="279" t="s">
        <v>1119</v>
      </c>
      <c r="J178" s="279">
        <v>50</v>
      </c>
      <c r="K178" s="327"/>
    </row>
    <row r="179" s="1" customFormat="1" ht="15" customHeight="1">
      <c r="B179" s="304"/>
      <c r="C179" s="279" t="s">
        <v>1125</v>
      </c>
      <c r="D179" s="279"/>
      <c r="E179" s="279"/>
      <c r="F179" s="302" t="s">
        <v>1117</v>
      </c>
      <c r="G179" s="279"/>
      <c r="H179" s="279" t="s">
        <v>1184</v>
      </c>
      <c r="I179" s="279" t="s">
        <v>1127</v>
      </c>
      <c r="J179" s="279"/>
      <c r="K179" s="327"/>
    </row>
    <row r="180" s="1" customFormat="1" ht="15" customHeight="1">
      <c r="B180" s="304"/>
      <c r="C180" s="279" t="s">
        <v>1136</v>
      </c>
      <c r="D180" s="279"/>
      <c r="E180" s="279"/>
      <c r="F180" s="302" t="s">
        <v>1123</v>
      </c>
      <c r="G180" s="279"/>
      <c r="H180" s="279" t="s">
        <v>1184</v>
      </c>
      <c r="I180" s="279" t="s">
        <v>1119</v>
      </c>
      <c r="J180" s="279">
        <v>50</v>
      </c>
      <c r="K180" s="327"/>
    </row>
    <row r="181" s="1" customFormat="1" ht="15" customHeight="1">
      <c r="B181" s="304"/>
      <c r="C181" s="279" t="s">
        <v>1144</v>
      </c>
      <c r="D181" s="279"/>
      <c r="E181" s="279"/>
      <c r="F181" s="302" t="s">
        <v>1123</v>
      </c>
      <c r="G181" s="279"/>
      <c r="H181" s="279" t="s">
        <v>1184</v>
      </c>
      <c r="I181" s="279" t="s">
        <v>1119</v>
      </c>
      <c r="J181" s="279">
        <v>50</v>
      </c>
      <c r="K181" s="327"/>
    </row>
    <row r="182" s="1" customFormat="1" ht="15" customHeight="1">
      <c r="B182" s="304"/>
      <c r="C182" s="279" t="s">
        <v>1142</v>
      </c>
      <c r="D182" s="279"/>
      <c r="E182" s="279"/>
      <c r="F182" s="302" t="s">
        <v>1123</v>
      </c>
      <c r="G182" s="279"/>
      <c r="H182" s="279" t="s">
        <v>1184</v>
      </c>
      <c r="I182" s="279" t="s">
        <v>1119</v>
      </c>
      <c r="J182" s="279">
        <v>50</v>
      </c>
      <c r="K182" s="327"/>
    </row>
    <row r="183" s="1" customFormat="1" ht="15" customHeight="1">
      <c r="B183" s="304"/>
      <c r="C183" s="279" t="s">
        <v>115</v>
      </c>
      <c r="D183" s="279"/>
      <c r="E183" s="279"/>
      <c r="F183" s="302" t="s">
        <v>1117</v>
      </c>
      <c r="G183" s="279"/>
      <c r="H183" s="279" t="s">
        <v>1185</v>
      </c>
      <c r="I183" s="279" t="s">
        <v>1186</v>
      </c>
      <c r="J183" s="279"/>
      <c r="K183" s="327"/>
    </row>
    <row r="184" s="1" customFormat="1" ht="15" customHeight="1">
      <c r="B184" s="304"/>
      <c r="C184" s="279" t="s">
        <v>58</v>
      </c>
      <c r="D184" s="279"/>
      <c r="E184" s="279"/>
      <c r="F184" s="302" t="s">
        <v>1117</v>
      </c>
      <c r="G184" s="279"/>
      <c r="H184" s="279" t="s">
        <v>1187</v>
      </c>
      <c r="I184" s="279" t="s">
        <v>1188</v>
      </c>
      <c r="J184" s="279">
        <v>1</v>
      </c>
      <c r="K184" s="327"/>
    </row>
    <row r="185" s="1" customFormat="1" ht="15" customHeight="1">
      <c r="B185" s="304"/>
      <c r="C185" s="279" t="s">
        <v>54</v>
      </c>
      <c r="D185" s="279"/>
      <c r="E185" s="279"/>
      <c r="F185" s="302" t="s">
        <v>1117</v>
      </c>
      <c r="G185" s="279"/>
      <c r="H185" s="279" t="s">
        <v>1189</v>
      </c>
      <c r="I185" s="279" t="s">
        <v>1119</v>
      </c>
      <c r="J185" s="279">
        <v>20</v>
      </c>
      <c r="K185" s="327"/>
    </row>
    <row r="186" s="1" customFormat="1" ht="15" customHeight="1">
      <c r="B186" s="304"/>
      <c r="C186" s="279" t="s">
        <v>55</v>
      </c>
      <c r="D186" s="279"/>
      <c r="E186" s="279"/>
      <c r="F186" s="302" t="s">
        <v>1117</v>
      </c>
      <c r="G186" s="279"/>
      <c r="H186" s="279" t="s">
        <v>1190</v>
      </c>
      <c r="I186" s="279" t="s">
        <v>1119</v>
      </c>
      <c r="J186" s="279">
        <v>255</v>
      </c>
      <c r="K186" s="327"/>
    </row>
    <row r="187" s="1" customFormat="1" ht="15" customHeight="1">
      <c r="B187" s="304"/>
      <c r="C187" s="279" t="s">
        <v>116</v>
      </c>
      <c r="D187" s="279"/>
      <c r="E187" s="279"/>
      <c r="F187" s="302" t="s">
        <v>1117</v>
      </c>
      <c r="G187" s="279"/>
      <c r="H187" s="279" t="s">
        <v>1081</v>
      </c>
      <c r="I187" s="279" t="s">
        <v>1119</v>
      </c>
      <c r="J187" s="279">
        <v>10</v>
      </c>
      <c r="K187" s="327"/>
    </row>
    <row r="188" s="1" customFormat="1" ht="15" customHeight="1">
      <c r="B188" s="304"/>
      <c r="C188" s="279" t="s">
        <v>117</v>
      </c>
      <c r="D188" s="279"/>
      <c r="E188" s="279"/>
      <c r="F188" s="302" t="s">
        <v>1117</v>
      </c>
      <c r="G188" s="279"/>
      <c r="H188" s="279" t="s">
        <v>1191</v>
      </c>
      <c r="I188" s="279" t="s">
        <v>1152</v>
      </c>
      <c r="J188" s="279"/>
      <c r="K188" s="327"/>
    </row>
    <row r="189" s="1" customFormat="1" ht="15" customHeight="1">
      <c r="B189" s="304"/>
      <c r="C189" s="279" t="s">
        <v>1192</v>
      </c>
      <c r="D189" s="279"/>
      <c r="E189" s="279"/>
      <c r="F189" s="302" t="s">
        <v>1117</v>
      </c>
      <c r="G189" s="279"/>
      <c r="H189" s="279" t="s">
        <v>1193</v>
      </c>
      <c r="I189" s="279" t="s">
        <v>1152</v>
      </c>
      <c r="J189" s="279"/>
      <c r="K189" s="327"/>
    </row>
    <row r="190" s="1" customFormat="1" ht="15" customHeight="1">
      <c r="B190" s="304"/>
      <c r="C190" s="279" t="s">
        <v>1181</v>
      </c>
      <c r="D190" s="279"/>
      <c r="E190" s="279"/>
      <c r="F190" s="302" t="s">
        <v>1117</v>
      </c>
      <c r="G190" s="279"/>
      <c r="H190" s="279" t="s">
        <v>1194</v>
      </c>
      <c r="I190" s="279" t="s">
        <v>1152</v>
      </c>
      <c r="J190" s="279"/>
      <c r="K190" s="327"/>
    </row>
    <row r="191" s="1" customFormat="1" ht="15" customHeight="1">
      <c r="B191" s="304"/>
      <c r="C191" s="279" t="s">
        <v>119</v>
      </c>
      <c r="D191" s="279"/>
      <c r="E191" s="279"/>
      <c r="F191" s="302" t="s">
        <v>1123</v>
      </c>
      <c r="G191" s="279"/>
      <c r="H191" s="279" t="s">
        <v>1195</v>
      </c>
      <c r="I191" s="279" t="s">
        <v>1119</v>
      </c>
      <c r="J191" s="279">
        <v>50</v>
      </c>
      <c r="K191" s="327"/>
    </row>
    <row r="192" s="1" customFormat="1" ht="15" customHeight="1">
      <c r="B192" s="304"/>
      <c r="C192" s="279" t="s">
        <v>1196</v>
      </c>
      <c r="D192" s="279"/>
      <c r="E192" s="279"/>
      <c r="F192" s="302" t="s">
        <v>1123</v>
      </c>
      <c r="G192" s="279"/>
      <c r="H192" s="279" t="s">
        <v>1197</v>
      </c>
      <c r="I192" s="279" t="s">
        <v>1198</v>
      </c>
      <c r="J192" s="279"/>
      <c r="K192" s="327"/>
    </row>
    <row r="193" s="1" customFormat="1" ht="15" customHeight="1">
      <c r="B193" s="304"/>
      <c r="C193" s="279" t="s">
        <v>1199</v>
      </c>
      <c r="D193" s="279"/>
      <c r="E193" s="279"/>
      <c r="F193" s="302" t="s">
        <v>1123</v>
      </c>
      <c r="G193" s="279"/>
      <c r="H193" s="279" t="s">
        <v>1200</v>
      </c>
      <c r="I193" s="279" t="s">
        <v>1198</v>
      </c>
      <c r="J193" s="279"/>
      <c r="K193" s="327"/>
    </row>
    <row r="194" s="1" customFormat="1" ht="15" customHeight="1">
      <c r="B194" s="304"/>
      <c r="C194" s="279" t="s">
        <v>1201</v>
      </c>
      <c r="D194" s="279"/>
      <c r="E194" s="279"/>
      <c r="F194" s="302" t="s">
        <v>1123</v>
      </c>
      <c r="G194" s="279"/>
      <c r="H194" s="279" t="s">
        <v>1202</v>
      </c>
      <c r="I194" s="279" t="s">
        <v>1198</v>
      </c>
      <c r="J194" s="279"/>
      <c r="K194" s="327"/>
    </row>
    <row r="195" s="1" customFormat="1" ht="15" customHeight="1">
      <c r="B195" s="304"/>
      <c r="C195" s="341" t="s">
        <v>1203</v>
      </c>
      <c r="D195" s="279"/>
      <c r="E195" s="279"/>
      <c r="F195" s="302" t="s">
        <v>1123</v>
      </c>
      <c r="G195" s="279"/>
      <c r="H195" s="279" t="s">
        <v>1204</v>
      </c>
      <c r="I195" s="279" t="s">
        <v>1205</v>
      </c>
      <c r="J195" s="342" t="s">
        <v>1206</v>
      </c>
      <c r="K195" s="327"/>
    </row>
    <row r="196" s="1" customFormat="1" ht="15" customHeight="1">
      <c r="B196" s="304"/>
      <c r="C196" s="341" t="s">
        <v>43</v>
      </c>
      <c r="D196" s="279"/>
      <c r="E196" s="279"/>
      <c r="F196" s="302" t="s">
        <v>1117</v>
      </c>
      <c r="G196" s="279"/>
      <c r="H196" s="276" t="s">
        <v>1207</v>
      </c>
      <c r="I196" s="279" t="s">
        <v>1208</v>
      </c>
      <c r="J196" s="279"/>
      <c r="K196" s="327"/>
    </row>
    <row r="197" s="1" customFormat="1" ht="15" customHeight="1">
      <c r="B197" s="304"/>
      <c r="C197" s="341" t="s">
        <v>1209</v>
      </c>
      <c r="D197" s="279"/>
      <c r="E197" s="279"/>
      <c r="F197" s="302" t="s">
        <v>1117</v>
      </c>
      <c r="G197" s="279"/>
      <c r="H197" s="279" t="s">
        <v>1210</v>
      </c>
      <c r="I197" s="279" t="s">
        <v>1152</v>
      </c>
      <c r="J197" s="279"/>
      <c r="K197" s="327"/>
    </row>
    <row r="198" s="1" customFormat="1" ht="15" customHeight="1">
      <c r="B198" s="304"/>
      <c r="C198" s="341" t="s">
        <v>1211</v>
      </c>
      <c r="D198" s="279"/>
      <c r="E198" s="279"/>
      <c r="F198" s="302" t="s">
        <v>1117</v>
      </c>
      <c r="G198" s="279"/>
      <c r="H198" s="279" t="s">
        <v>1212</v>
      </c>
      <c r="I198" s="279" t="s">
        <v>1152</v>
      </c>
      <c r="J198" s="279"/>
      <c r="K198" s="327"/>
    </row>
    <row r="199" s="1" customFormat="1" ht="15" customHeight="1">
      <c r="B199" s="304"/>
      <c r="C199" s="341" t="s">
        <v>1213</v>
      </c>
      <c r="D199" s="279"/>
      <c r="E199" s="279"/>
      <c r="F199" s="302" t="s">
        <v>1123</v>
      </c>
      <c r="G199" s="279"/>
      <c r="H199" s="279" t="s">
        <v>1214</v>
      </c>
      <c r="I199" s="279" t="s">
        <v>1152</v>
      </c>
      <c r="J199" s="279"/>
      <c r="K199" s="327"/>
    </row>
    <row r="200" s="1" customFormat="1" ht="15" customHeight="1">
      <c r="B200" s="333"/>
      <c r="C200" s="343"/>
      <c r="D200" s="334"/>
      <c r="E200" s="334"/>
      <c r="F200" s="334"/>
      <c r="G200" s="334"/>
      <c r="H200" s="334"/>
      <c r="I200" s="334"/>
      <c r="J200" s="334"/>
      <c r="K200" s="335"/>
    </row>
    <row r="201" s="1" customFormat="1" ht="18.75" customHeight="1">
      <c r="B201" s="315"/>
      <c r="C201" s="325"/>
      <c r="D201" s="325"/>
      <c r="E201" s="325"/>
      <c r="F201" s="336"/>
      <c r="G201" s="325"/>
      <c r="H201" s="325"/>
      <c r="I201" s="325"/>
      <c r="J201" s="325"/>
      <c r="K201" s="315"/>
    </row>
    <row r="202" s="1" customFormat="1" ht="18.75" customHeight="1">
      <c r="B202" s="287"/>
      <c r="C202" s="287"/>
      <c r="D202" s="287"/>
      <c r="E202" s="287"/>
      <c r="F202" s="287"/>
      <c r="G202" s="287"/>
      <c r="H202" s="287"/>
      <c r="I202" s="287"/>
      <c r="J202" s="287"/>
      <c r="K202" s="287"/>
    </row>
    <row r="203" s="1" customFormat="1" ht="13.5">
      <c r="B203" s="266"/>
      <c r="C203" s="267"/>
      <c r="D203" s="267"/>
      <c r="E203" s="267"/>
      <c r="F203" s="267"/>
      <c r="G203" s="267"/>
      <c r="H203" s="267"/>
      <c r="I203" s="267"/>
      <c r="J203" s="267"/>
      <c r="K203" s="268"/>
    </row>
    <row r="204" s="1" customFormat="1" ht="21" customHeight="1">
      <c r="B204" s="269"/>
      <c r="C204" s="270" t="s">
        <v>1215</v>
      </c>
      <c r="D204" s="270"/>
      <c r="E204" s="270"/>
      <c r="F204" s="270"/>
      <c r="G204" s="270"/>
      <c r="H204" s="270"/>
      <c r="I204" s="270"/>
      <c r="J204" s="270"/>
      <c r="K204" s="271"/>
    </row>
    <row r="205" s="1" customFormat="1" ht="25.5" customHeight="1">
      <c r="B205" s="269"/>
      <c r="C205" s="344" t="s">
        <v>1216</v>
      </c>
      <c r="D205" s="344"/>
      <c r="E205" s="344"/>
      <c r="F205" s="344" t="s">
        <v>1217</v>
      </c>
      <c r="G205" s="345"/>
      <c r="H205" s="344" t="s">
        <v>1218</v>
      </c>
      <c r="I205" s="344"/>
      <c r="J205" s="344"/>
      <c r="K205" s="271"/>
    </row>
    <row r="206" s="1" customFormat="1" ht="5.25" customHeight="1">
      <c r="B206" s="304"/>
      <c r="C206" s="299"/>
      <c r="D206" s="299"/>
      <c r="E206" s="299"/>
      <c r="F206" s="299"/>
      <c r="G206" s="325"/>
      <c r="H206" s="299"/>
      <c r="I206" s="299"/>
      <c r="J206" s="299"/>
      <c r="K206" s="327"/>
    </row>
    <row r="207" s="1" customFormat="1" ht="15" customHeight="1">
      <c r="B207" s="304"/>
      <c r="C207" s="279" t="s">
        <v>1208</v>
      </c>
      <c r="D207" s="279"/>
      <c r="E207" s="279"/>
      <c r="F207" s="302" t="s">
        <v>44</v>
      </c>
      <c r="G207" s="279"/>
      <c r="H207" s="279" t="s">
        <v>1219</v>
      </c>
      <c r="I207" s="279"/>
      <c r="J207" s="279"/>
      <c r="K207" s="327"/>
    </row>
    <row r="208" s="1" customFormat="1" ht="15" customHeight="1">
      <c r="B208" s="304"/>
      <c r="C208" s="279"/>
      <c r="D208" s="279"/>
      <c r="E208" s="279"/>
      <c r="F208" s="302" t="s">
        <v>45</v>
      </c>
      <c r="G208" s="279"/>
      <c r="H208" s="279" t="s">
        <v>1220</v>
      </c>
      <c r="I208" s="279"/>
      <c r="J208" s="279"/>
      <c r="K208" s="327"/>
    </row>
    <row r="209" s="1" customFormat="1" ht="15" customHeight="1">
      <c r="B209" s="304"/>
      <c r="C209" s="279"/>
      <c r="D209" s="279"/>
      <c r="E209" s="279"/>
      <c r="F209" s="302" t="s">
        <v>48</v>
      </c>
      <c r="G209" s="279"/>
      <c r="H209" s="279" t="s">
        <v>1221</v>
      </c>
      <c r="I209" s="279"/>
      <c r="J209" s="279"/>
      <c r="K209" s="327"/>
    </row>
    <row r="210" s="1" customFormat="1" ht="15" customHeight="1">
      <c r="B210" s="304"/>
      <c r="C210" s="279"/>
      <c r="D210" s="279"/>
      <c r="E210" s="279"/>
      <c r="F210" s="302" t="s">
        <v>46</v>
      </c>
      <c r="G210" s="279"/>
      <c r="H210" s="279" t="s">
        <v>1222</v>
      </c>
      <c r="I210" s="279"/>
      <c r="J210" s="279"/>
      <c r="K210" s="327"/>
    </row>
    <row r="211" s="1" customFormat="1" ht="15" customHeight="1">
      <c r="B211" s="304"/>
      <c r="C211" s="279"/>
      <c r="D211" s="279"/>
      <c r="E211" s="279"/>
      <c r="F211" s="302" t="s">
        <v>47</v>
      </c>
      <c r="G211" s="279"/>
      <c r="H211" s="279" t="s">
        <v>1223</v>
      </c>
      <c r="I211" s="279"/>
      <c r="J211" s="279"/>
      <c r="K211" s="327"/>
    </row>
    <row r="212" s="1" customFormat="1" ht="15" customHeight="1">
      <c r="B212" s="304"/>
      <c r="C212" s="279"/>
      <c r="D212" s="279"/>
      <c r="E212" s="279"/>
      <c r="F212" s="302"/>
      <c r="G212" s="279"/>
      <c r="H212" s="279"/>
      <c r="I212" s="279"/>
      <c r="J212" s="279"/>
      <c r="K212" s="327"/>
    </row>
    <row r="213" s="1" customFormat="1" ht="15" customHeight="1">
      <c r="B213" s="304"/>
      <c r="C213" s="279" t="s">
        <v>1164</v>
      </c>
      <c r="D213" s="279"/>
      <c r="E213" s="279"/>
      <c r="F213" s="302" t="s">
        <v>77</v>
      </c>
      <c r="G213" s="279"/>
      <c r="H213" s="279" t="s">
        <v>1224</v>
      </c>
      <c r="I213" s="279"/>
      <c r="J213" s="279"/>
      <c r="K213" s="327"/>
    </row>
    <row r="214" s="1" customFormat="1" ht="15" customHeight="1">
      <c r="B214" s="304"/>
      <c r="C214" s="279"/>
      <c r="D214" s="279"/>
      <c r="E214" s="279"/>
      <c r="F214" s="302" t="s">
        <v>1059</v>
      </c>
      <c r="G214" s="279"/>
      <c r="H214" s="279" t="s">
        <v>1060</v>
      </c>
      <c r="I214" s="279"/>
      <c r="J214" s="279"/>
      <c r="K214" s="327"/>
    </row>
    <row r="215" s="1" customFormat="1" ht="15" customHeight="1">
      <c r="B215" s="304"/>
      <c r="C215" s="279"/>
      <c r="D215" s="279"/>
      <c r="E215" s="279"/>
      <c r="F215" s="302" t="s">
        <v>1057</v>
      </c>
      <c r="G215" s="279"/>
      <c r="H215" s="279" t="s">
        <v>1225</v>
      </c>
      <c r="I215" s="279"/>
      <c r="J215" s="279"/>
      <c r="K215" s="327"/>
    </row>
    <row r="216" s="1" customFormat="1" ht="15" customHeight="1">
      <c r="B216" s="346"/>
      <c r="C216" s="279"/>
      <c r="D216" s="279"/>
      <c r="E216" s="279"/>
      <c r="F216" s="302" t="s">
        <v>1061</v>
      </c>
      <c r="G216" s="341"/>
      <c r="H216" s="331" t="s">
        <v>1062</v>
      </c>
      <c r="I216" s="331"/>
      <c r="J216" s="331"/>
      <c r="K216" s="347"/>
    </row>
    <row r="217" s="1" customFormat="1" ht="15" customHeight="1">
      <c r="B217" s="346"/>
      <c r="C217" s="279"/>
      <c r="D217" s="279"/>
      <c r="E217" s="279"/>
      <c r="F217" s="302" t="s">
        <v>1063</v>
      </c>
      <c r="G217" s="341"/>
      <c r="H217" s="331" t="s">
        <v>1226</v>
      </c>
      <c r="I217" s="331"/>
      <c r="J217" s="331"/>
      <c r="K217" s="347"/>
    </row>
    <row r="218" s="1" customFormat="1" ht="15" customHeight="1">
      <c r="B218" s="346"/>
      <c r="C218" s="279"/>
      <c r="D218" s="279"/>
      <c r="E218" s="279"/>
      <c r="F218" s="302"/>
      <c r="G218" s="341"/>
      <c r="H218" s="331"/>
      <c r="I218" s="331"/>
      <c r="J218" s="331"/>
      <c r="K218" s="347"/>
    </row>
    <row r="219" s="1" customFormat="1" ht="15" customHeight="1">
      <c r="B219" s="346"/>
      <c r="C219" s="279" t="s">
        <v>1188</v>
      </c>
      <c r="D219" s="279"/>
      <c r="E219" s="279"/>
      <c r="F219" s="302">
        <v>1</v>
      </c>
      <c r="G219" s="341"/>
      <c r="H219" s="331" t="s">
        <v>1227</v>
      </c>
      <c r="I219" s="331"/>
      <c r="J219" s="331"/>
      <c r="K219" s="347"/>
    </row>
    <row r="220" s="1" customFormat="1" ht="15" customHeight="1">
      <c r="B220" s="346"/>
      <c r="C220" s="279"/>
      <c r="D220" s="279"/>
      <c r="E220" s="279"/>
      <c r="F220" s="302">
        <v>2</v>
      </c>
      <c r="G220" s="341"/>
      <c r="H220" s="331" t="s">
        <v>1228</v>
      </c>
      <c r="I220" s="331"/>
      <c r="J220" s="331"/>
      <c r="K220" s="347"/>
    </row>
    <row r="221" s="1" customFormat="1" ht="15" customHeight="1">
      <c r="B221" s="346"/>
      <c r="C221" s="279"/>
      <c r="D221" s="279"/>
      <c r="E221" s="279"/>
      <c r="F221" s="302">
        <v>3</v>
      </c>
      <c r="G221" s="341"/>
      <c r="H221" s="331" t="s">
        <v>1229</v>
      </c>
      <c r="I221" s="331"/>
      <c r="J221" s="331"/>
      <c r="K221" s="347"/>
    </row>
    <row r="222" s="1" customFormat="1" ht="15" customHeight="1">
      <c r="B222" s="346"/>
      <c r="C222" s="279"/>
      <c r="D222" s="279"/>
      <c r="E222" s="279"/>
      <c r="F222" s="302">
        <v>4</v>
      </c>
      <c r="G222" s="341"/>
      <c r="H222" s="331" t="s">
        <v>1230</v>
      </c>
      <c r="I222" s="331"/>
      <c r="J222" s="331"/>
      <c r="K222" s="347"/>
    </row>
    <row r="223" s="1" customFormat="1" ht="12.75" customHeight="1">
      <c r="B223" s="348"/>
      <c r="C223" s="349"/>
      <c r="D223" s="349"/>
      <c r="E223" s="349"/>
      <c r="F223" s="349"/>
      <c r="G223" s="349"/>
      <c r="H223" s="349"/>
      <c r="I223" s="349"/>
      <c r="J223" s="349"/>
      <c r="K223" s="350"/>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Křehlík Petr, MBA</dc:creator>
  <cp:lastModifiedBy>Křehlík Petr, MBA</cp:lastModifiedBy>
  <dcterms:created xsi:type="dcterms:W3CDTF">2023-08-08T10:44:05Z</dcterms:created>
  <dcterms:modified xsi:type="dcterms:W3CDTF">2023-08-08T10:44:10Z</dcterms:modified>
</cp:coreProperties>
</file>